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40" windowHeight="8580" activeTab="0"/>
  </bookViews>
  <sheets>
    <sheet name="List1" sheetId="1" r:id="rId1"/>
    <sheet name="Graf - body" sheetId="2" r:id="rId2"/>
    <sheet name="Graf - počet spojení" sheetId="3" r:id="rId3"/>
    <sheet name="Graf - nejdelší spojení" sheetId="4" r:id="rId4"/>
    <sheet name="Graf - k1" sheetId="5" r:id="rId5"/>
    <sheet name="Graf - k2" sheetId="6" r:id="rId6"/>
  </sheets>
  <definedNames/>
  <calcPr fullCalcOnLoad="1"/>
</workbook>
</file>

<file path=xl/comments1.xml><?xml version="1.0" encoding="utf-8"?>
<comments xmlns="http://schemas.openxmlformats.org/spreadsheetml/2006/main">
  <authors>
    <author>admin</author>
    <author>Cestmir</author>
    <author>Čestmír Mílek</author>
  </authors>
  <commentList>
    <comment ref="K7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pokud jsou čísla červená, deník nebyl dosud vyhodnocen</t>
        </r>
      </text>
    </comment>
    <comment ref="L7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pokud jsou čísla červená, deník nebyl dosud vyhodnocen</t>
        </r>
      </text>
    </comment>
    <comment ref="M7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Pokud buňka obsahuje otazníky, nebyl závod dosud vyhodncen</t>
        </r>
      </text>
    </comment>
    <comment ref="K25" authorId="1">
      <text>
        <r>
          <rPr>
            <b/>
            <sz val="8"/>
            <rFont val="Tahoma"/>
            <family val="0"/>
          </rPr>
          <t>Cestmir:</t>
        </r>
        <r>
          <rPr>
            <sz val="8"/>
            <rFont val="Tahoma"/>
            <family val="0"/>
          </rPr>
          <t xml:space="preserve">
Začali jsme s 20 minutovým zpožděním</t>
        </r>
      </text>
    </comment>
    <comment ref="L25" authorId="1">
      <text>
        <r>
          <rPr>
            <b/>
            <sz val="8"/>
            <rFont val="Tahoma"/>
            <family val="0"/>
          </rPr>
          <t>Cestmir:</t>
        </r>
        <r>
          <rPr>
            <sz val="8"/>
            <rFont val="Tahoma"/>
            <family val="0"/>
          </rPr>
          <t xml:space="preserve">
Začali jsme s 20 minutovým zpožděním</t>
        </r>
      </text>
    </comment>
    <comment ref="K43" authorId="2">
      <text>
        <r>
          <rPr>
            <b/>
            <sz val="8"/>
            <rFont val="Tahoma"/>
            <family val="0"/>
          </rPr>
          <t>Čestmír Mílek:</t>
        </r>
        <r>
          <rPr>
            <sz val="8"/>
            <rFont val="Tahoma"/>
            <family val="0"/>
          </rPr>
          <t xml:space="preserve">
pozdní začátek (15min), technické potíže na konci (30 minut) - modulace Yaesu</t>
        </r>
      </text>
    </comment>
  </commentList>
</comments>
</file>

<file path=xl/sharedStrings.xml><?xml version="1.0" encoding="utf-8"?>
<sst xmlns="http://schemas.openxmlformats.org/spreadsheetml/2006/main" count="475" uniqueCount="282">
  <si>
    <t>QTH</t>
  </si>
  <si>
    <t>název</t>
  </si>
  <si>
    <t>LOC</t>
  </si>
  <si>
    <t>datum</t>
  </si>
  <si>
    <t>QRA</t>
  </si>
  <si>
    <t>nejdelší QSO</t>
  </si>
  <si>
    <t>km</t>
  </si>
  <si>
    <t>Helišova skála</t>
  </si>
  <si>
    <t>ASL</t>
  </si>
  <si>
    <t>613 m</t>
  </si>
  <si>
    <t>JN89JJ</t>
  </si>
  <si>
    <t>Urbanův kopec</t>
  </si>
  <si>
    <t>334 m</t>
  </si>
  <si>
    <t>JN89GD</t>
  </si>
  <si>
    <t>akce</t>
  </si>
  <si>
    <t>PA</t>
  </si>
  <si>
    <t>9A2KK</t>
  </si>
  <si>
    <t>JN89OV</t>
  </si>
  <si>
    <t>VHF contest</t>
  </si>
  <si>
    <t>celkem uznáno bodů</t>
  </si>
  <si>
    <t>Tabulka toho nejlepšího z každého VKV závodu</t>
  </si>
  <si>
    <t>IQ0TE/6</t>
  </si>
  <si>
    <t>JN63KC</t>
  </si>
  <si>
    <t>178/16</t>
  </si>
  <si>
    <t>21/28</t>
  </si>
  <si>
    <t>59/66</t>
  </si>
  <si>
    <t>506 m</t>
  </si>
  <si>
    <t>JN89EJ</t>
  </si>
  <si>
    <t>9A1C</t>
  </si>
  <si>
    <t>JN75RM</t>
  </si>
  <si>
    <t>17/26</t>
  </si>
  <si>
    <t>659 m</t>
  </si>
  <si>
    <t>JN89FK</t>
  </si>
  <si>
    <t>JN75ST</t>
  </si>
  <si>
    <t>9A1W</t>
  </si>
  <si>
    <t>Babylón (Kozárov)</t>
  </si>
  <si>
    <t>Babylón (Kaly)</t>
  </si>
  <si>
    <t>pořadí v závodu</t>
  </si>
  <si>
    <t>celkové pořadí</t>
  </si>
  <si>
    <t>-</t>
  </si>
  <si>
    <t>41/52</t>
  </si>
  <si>
    <t>35/52</t>
  </si>
  <si>
    <t>16/26</t>
  </si>
  <si>
    <t>31/54</t>
  </si>
  <si>
    <t>OK2ZDA</t>
  </si>
  <si>
    <t>JO60NB</t>
  </si>
  <si>
    <t>Vánoční závod</t>
  </si>
  <si>
    <t>Bulhary</t>
  </si>
  <si>
    <t>180 m ?</t>
  </si>
  <si>
    <t>JN88JU</t>
  </si>
  <si>
    <t>OK1OPT</t>
  </si>
  <si>
    <t>JN69NX</t>
  </si>
  <si>
    <t>30/54</t>
  </si>
  <si>
    <t>HA3HW</t>
  </si>
  <si>
    <t>JN86UK</t>
  </si>
  <si>
    <t>12/20</t>
  </si>
  <si>
    <t>Heřmanovská hora</t>
  </si>
  <si>
    <t>657 m</t>
  </si>
  <si>
    <t>JN89CJ</t>
  </si>
  <si>
    <t>9A4P</t>
  </si>
  <si>
    <t>JN85UG</t>
  </si>
  <si>
    <t>11/18</t>
  </si>
  <si>
    <t>13/22</t>
  </si>
  <si>
    <t>Horní les</t>
  </si>
  <si>
    <t>774 m</t>
  </si>
  <si>
    <t>JN89EO</t>
  </si>
  <si>
    <t>JO73GL</t>
  </si>
  <si>
    <t>SP1JNY</t>
  </si>
  <si>
    <t>13/19</t>
  </si>
  <si>
    <t>14/24</t>
  </si>
  <si>
    <t>JN85FS</t>
  </si>
  <si>
    <t>9A4VM</t>
  </si>
  <si>
    <t>Velikonoční závod</t>
  </si>
  <si>
    <t>IW3GXW</t>
  </si>
  <si>
    <t>JN65DE</t>
  </si>
  <si>
    <t>14/18</t>
  </si>
  <si>
    <t>15/27</t>
  </si>
  <si>
    <t>6.-7.5.2006</t>
  </si>
  <si>
    <t>II. Subregonál</t>
  </si>
  <si>
    <t>554 m</t>
  </si>
  <si>
    <t>JN89IO</t>
  </si>
  <si>
    <t>51/57</t>
  </si>
  <si>
    <t>DF0WF/P</t>
  </si>
  <si>
    <t>JO62PW</t>
  </si>
  <si>
    <t>3.-4.9.2005</t>
  </si>
  <si>
    <t>Skalky</t>
  </si>
  <si>
    <t>735 m</t>
  </si>
  <si>
    <t>JN89JL</t>
  </si>
  <si>
    <t>JN59UL</t>
  </si>
  <si>
    <t>DF3RU</t>
  </si>
  <si>
    <t>15/23</t>
  </si>
  <si>
    <t>22/23</t>
  </si>
  <si>
    <t>18/34</t>
  </si>
  <si>
    <t>2.-3.9.2006</t>
  </si>
  <si>
    <t>JN39VX</t>
  </si>
  <si>
    <t>DK0BN</t>
  </si>
  <si>
    <t>Zatloukalův vrch</t>
  </si>
  <si>
    <t>687 m</t>
  </si>
  <si>
    <t>JN89JM</t>
  </si>
  <si>
    <t>9A5Y</t>
  </si>
  <si>
    <t>JN85PO</t>
  </si>
  <si>
    <t>17/20</t>
  </si>
  <si>
    <t>21/41</t>
  </si>
  <si>
    <t>IK6LZA</t>
  </si>
  <si>
    <t>JN63MS</t>
  </si>
  <si>
    <t>k1</t>
  </si>
  <si>
    <t>k2</t>
  </si>
  <si>
    <t>[body/ASL]</t>
  </si>
  <si>
    <t>porovnávací koeficienty</t>
  </si>
  <si>
    <t>k1 vyjadřuje kolik bodů nám průměrně vyneslo jedno spojení</t>
  </si>
  <si>
    <t>k2 - kolik bodů nám přinesl každý metr nadmořské výšky</t>
  </si>
  <si>
    <t>14/21</t>
  </si>
  <si>
    <t>21/43</t>
  </si>
  <si>
    <t>9A5AB</t>
  </si>
  <si>
    <t>JN75VV</t>
  </si>
  <si>
    <t>15/20</t>
  </si>
  <si>
    <t>20/45</t>
  </si>
  <si>
    <t>JN76IA</t>
  </si>
  <si>
    <t>S59K</t>
  </si>
  <si>
    <t>12/17</t>
  </si>
  <si>
    <t>19/46</t>
  </si>
  <si>
    <t>OK1ZDA</t>
  </si>
  <si>
    <t>JO60RB</t>
  </si>
  <si>
    <t>Braníškov</t>
  </si>
  <si>
    <t>520 m</t>
  </si>
  <si>
    <t>JN89DH</t>
  </si>
  <si>
    <t>18/22</t>
  </si>
  <si>
    <t>16/25</t>
  </si>
  <si>
    <t>17/29</t>
  </si>
  <si>
    <t>JN95AD</t>
  </si>
  <si>
    <t>9A1CRS</t>
  </si>
  <si>
    <t>19/32</t>
  </si>
  <si>
    <t>Hlinský kopec</t>
  </si>
  <si>
    <t>460 m</t>
  </si>
  <si>
    <t>JN89FC</t>
  </si>
  <si>
    <t>JN65UF</t>
  </si>
  <si>
    <t>9A3ASF</t>
  </si>
  <si>
    <t>17/23</t>
  </si>
  <si>
    <t>20/33</t>
  </si>
  <si>
    <t>JN63GN</t>
  </si>
  <si>
    <t>1.-2.9.2007</t>
  </si>
  <si>
    <t>I5PVA/6</t>
  </si>
  <si>
    <t>9A3B</t>
  </si>
  <si>
    <t>JN95FQ</t>
  </si>
  <si>
    <t>20/35</t>
  </si>
  <si>
    <t>56/65</t>
  </si>
  <si>
    <t>Babylón - Ujčov</t>
  </si>
  <si>
    <t>626 m</t>
  </si>
  <si>
    <t>JN89DL</t>
  </si>
  <si>
    <t>YU1EV</t>
  </si>
  <si>
    <t>KN04CN</t>
  </si>
  <si>
    <t>21/36</t>
  </si>
  <si>
    <t>17/21</t>
  </si>
  <si>
    <t>Vršava</t>
  </si>
  <si>
    <t>500 m</t>
  </si>
  <si>
    <t>JN89OC</t>
  </si>
  <si>
    <t>JN95LM</t>
  </si>
  <si>
    <t>9A2LX</t>
  </si>
  <si>
    <t>počet QSO (/počet chyb)</t>
  </si>
  <si>
    <t>169/5</t>
  </si>
  <si>
    <t>56/62</t>
  </si>
  <si>
    <t>12/15</t>
  </si>
  <si>
    <t>9A2VR</t>
  </si>
  <si>
    <t>20/36</t>
  </si>
  <si>
    <t>11/15</t>
  </si>
  <si>
    <t>Útěchov</t>
  </si>
  <si>
    <t>525 m</t>
  </si>
  <si>
    <t>JN89HH</t>
  </si>
  <si>
    <t>14/20</t>
  </si>
  <si>
    <t>23/24</t>
  </si>
  <si>
    <t>175/13</t>
  </si>
  <si>
    <t>9A50K/P</t>
  </si>
  <si>
    <t>20/25</t>
  </si>
  <si>
    <t>17/30</t>
  </si>
  <si>
    <t>Bukovinka</t>
  </si>
  <si>
    <t>540 m</t>
  </si>
  <si>
    <t>JN89JG</t>
  </si>
  <si>
    <t>YT2CQ/P</t>
  </si>
  <si>
    <t>JN94UD</t>
  </si>
  <si>
    <t>18/32</t>
  </si>
  <si>
    <t>13/18</t>
  </si>
  <si>
    <t>12/16</t>
  </si>
  <si>
    <t>[body/spojení]</t>
  </si>
  <si>
    <t>Zelenkův kopec</t>
  </si>
  <si>
    <t>666 m</t>
  </si>
  <si>
    <t>JN89FN</t>
  </si>
  <si>
    <t>I4BME</t>
  </si>
  <si>
    <t>JN54QL</t>
  </si>
  <si>
    <t>průměr</t>
  </si>
  <si>
    <t>Vrchhora</t>
  </si>
  <si>
    <t>Brdo</t>
  </si>
  <si>
    <t>587 m</t>
  </si>
  <si>
    <t>JN89PE</t>
  </si>
  <si>
    <t>JN5RM</t>
  </si>
  <si>
    <t>Lucký vrch</t>
  </si>
  <si>
    <t>739 m</t>
  </si>
  <si>
    <t>JN89CR</t>
  </si>
  <si>
    <t>17/22</t>
  </si>
  <si>
    <t>20/43</t>
  </si>
  <si>
    <t>19/22</t>
  </si>
  <si>
    <t>21/44</t>
  </si>
  <si>
    <t>Habrůvka</t>
  </si>
  <si>
    <t>530 m</t>
  </si>
  <si>
    <t>JN89IH</t>
  </si>
  <si>
    <t>OK1KIM</t>
  </si>
  <si>
    <t>JO60RN</t>
  </si>
  <si>
    <t>16/22</t>
  </si>
  <si>
    <t>333 m</t>
  </si>
  <si>
    <t>Veselský chlum</t>
  </si>
  <si>
    <t>578 m</t>
  </si>
  <si>
    <t>YU1LA</t>
  </si>
  <si>
    <t>KN04FR</t>
  </si>
  <si>
    <t>21/45</t>
  </si>
  <si>
    <t>13/17</t>
  </si>
  <si>
    <t>11/17</t>
  </si>
  <si>
    <t>Kraví hora</t>
  </si>
  <si>
    <t>611 m</t>
  </si>
  <si>
    <t>JN89DK</t>
  </si>
  <si>
    <t>9/17</t>
  </si>
  <si>
    <t>10/21</t>
  </si>
  <si>
    <t>450 m</t>
  </si>
  <si>
    <t>YT3N</t>
  </si>
  <si>
    <t>KN04LP</t>
  </si>
  <si>
    <t>11/22</t>
  </si>
  <si>
    <t>11/19</t>
  </si>
  <si>
    <t>Svatá hora (Křižanov)</t>
  </si>
  <si>
    <t>679 m</t>
  </si>
  <si>
    <t>JN89BI</t>
  </si>
  <si>
    <t>JN95KI</t>
  </si>
  <si>
    <t>Librův kopec</t>
  </si>
  <si>
    <t>722 m</t>
  </si>
  <si>
    <t>JN89DP</t>
  </si>
  <si>
    <t>9A3XM</t>
  </si>
  <si>
    <t>13/20</t>
  </si>
  <si>
    <t>14/28</t>
  </si>
  <si>
    <t>14/27</t>
  </si>
  <si>
    <t>13/24</t>
  </si>
  <si>
    <t>12/18</t>
  </si>
  <si>
    <t>12/19</t>
  </si>
  <si>
    <t>JN85EI</t>
  </si>
  <si>
    <t>3.-4.7.2008</t>
  </si>
  <si>
    <t>Polní den</t>
  </si>
  <si>
    <t>70/87</t>
  </si>
  <si>
    <t>I4WKU/6</t>
  </si>
  <si>
    <t>JN63ET</t>
  </si>
  <si>
    <t>4.-5.7.2009</t>
  </si>
  <si>
    <t>Záraz</t>
  </si>
  <si>
    <t>680 m</t>
  </si>
  <si>
    <t>JN89EL</t>
  </si>
  <si>
    <t>68/84</t>
  </si>
  <si>
    <t>5.-6.9.2009</t>
  </si>
  <si>
    <t>Karasín</t>
  </si>
  <si>
    <t>704 m</t>
  </si>
  <si>
    <t>JN89DN</t>
  </si>
  <si>
    <t>IQ5LW/5</t>
  </si>
  <si>
    <t>JN53LK</t>
  </si>
  <si>
    <t>16/37</t>
  </si>
  <si>
    <t>JN89Dl</t>
  </si>
  <si>
    <t>14/37</t>
  </si>
  <si>
    <t>Pod Skřítkem</t>
  </si>
  <si>
    <t>860 m</t>
  </si>
  <si>
    <t>JO80OA</t>
  </si>
  <si>
    <t>YU7AA</t>
  </si>
  <si>
    <t>JN95NS</t>
  </si>
  <si>
    <t>15/18</t>
  </si>
  <si>
    <t>15/40</t>
  </si>
  <si>
    <t>E74G</t>
  </si>
  <si>
    <t>JN94CS</t>
  </si>
  <si>
    <t>14/40</t>
  </si>
  <si>
    <t>YT1WP</t>
  </si>
  <si>
    <t>KN04CV</t>
  </si>
  <si>
    <t>??</t>
  </si>
  <si>
    <t>43/54</t>
  </si>
  <si>
    <t>219/6</t>
  </si>
  <si>
    <t>162/11</t>
  </si>
  <si>
    <t>Polní den - VHF</t>
  </si>
  <si>
    <t>Polní den - UHF</t>
  </si>
  <si>
    <t>65/3</t>
  </si>
  <si>
    <t>46/58</t>
  </si>
  <si>
    <t>JN59UK</t>
  </si>
  <si>
    <t>DJ7R</t>
  </si>
  <si>
    <t>//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</si>
</sst>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0.0"/>
    <numFmt numFmtId="166" formatCode="000\ 00"/>
  </numFmts>
  <fonts count="46">
    <font>
      <sz val="10"/>
      <name val="Arial"/>
      <family val="0"/>
    </font>
    <font>
      <sz val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16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42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4" fillId="0" borderId="0" xfId="0" applyFont="1" applyAlignment="1">
      <alignment/>
    </xf>
    <xf numFmtId="0" fontId="0" fillId="0" borderId="12" xfId="0" applyBorder="1" applyAlignment="1">
      <alignment horizontal="center"/>
    </xf>
    <xf numFmtId="165" fontId="0" fillId="0" borderId="12" xfId="0" applyNumberFormat="1" applyBorder="1" applyAlignment="1">
      <alignment horizontal="center"/>
    </xf>
    <xf numFmtId="0" fontId="0" fillId="0" borderId="13" xfId="0" applyFill="1" applyBorder="1" applyAlignment="1">
      <alignment horizontal="center"/>
    </xf>
    <xf numFmtId="165" fontId="0" fillId="0" borderId="12" xfId="0" applyNumberForma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0" xfId="0" applyAlignment="1">
      <alignment horizontal="center"/>
    </xf>
    <xf numFmtId="0" fontId="0" fillId="0" borderId="15" xfId="0" applyBorder="1" applyAlignment="1">
      <alignment/>
    </xf>
    <xf numFmtId="165" fontId="0" fillId="0" borderId="16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Fill="1" applyBorder="1" applyAlignment="1">
      <alignment horizontal="center"/>
    </xf>
    <xf numFmtId="165" fontId="0" fillId="0" borderId="11" xfId="0" applyNumberFormat="1" applyBorder="1" applyAlignment="1">
      <alignment horizontal="center"/>
    </xf>
    <xf numFmtId="165" fontId="0" fillId="0" borderId="19" xfId="0" applyNumberFormat="1" applyBorder="1" applyAlignment="1">
      <alignment horizontal="center"/>
    </xf>
    <xf numFmtId="165" fontId="0" fillId="0" borderId="20" xfId="0" applyNumberForma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1" xfId="0" applyFill="1" applyBorder="1" applyAlignment="1">
      <alignment horizontal="center"/>
    </xf>
    <xf numFmtId="2" fontId="0" fillId="0" borderId="21" xfId="0" applyNumberFormat="1" applyBorder="1" applyAlignment="1">
      <alignment horizontal="center"/>
    </xf>
    <xf numFmtId="0" fontId="0" fillId="0" borderId="0" xfId="0" applyBorder="1" applyAlignment="1">
      <alignment/>
    </xf>
    <xf numFmtId="14" fontId="0" fillId="13" borderId="22" xfId="0" applyNumberFormat="1" applyFill="1" applyBorder="1" applyAlignment="1">
      <alignment/>
    </xf>
    <xf numFmtId="0" fontId="0" fillId="13" borderId="23" xfId="0" applyFill="1" applyBorder="1" applyAlignment="1">
      <alignment horizontal="center"/>
    </xf>
    <xf numFmtId="0" fontId="0" fillId="13" borderId="23" xfId="0" applyFont="1" applyFill="1" applyBorder="1" applyAlignment="1">
      <alignment horizontal="center"/>
    </xf>
    <xf numFmtId="0" fontId="0" fillId="13" borderId="24" xfId="0" applyFont="1" applyFill="1" applyBorder="1" applyAlignment="1">
      <alignment horizontal="center"/>
    </xf>
    <xf numFmtId="14" fontId="0" fillId="13" borderId="25" xfId="0" applyNumberFormat="1" applyFill="1" applyBorder="1" applyAlignment="1">
      <alignment/>
    </xf>
    <xf numFmtId="0" fontId="0" fillId="13" borderId="26" xfId="0" applyFill="1" applyBorder="1" applyAlignment="1">
      <alignment horizontal="center"/>
    </xf>
    <xf numFmtId="0" fontId="0" fillId="13" borderId="26" xfId="0" applyFill="1" applyBorder="1" applyAlignment="1">
      <alignment horizontal="center" vertical="center"/>
    </xf>
    <xf numFmtId="0" fontId="0" fillId="13" borderId="16" xfId="0" applyFill="1" applyBorder="1" applyAlignment="1">
      <alignment horizontal="center" vertical="center"/>
    </xf>
    <xf numFmtId="14" fontId="0" fillId="13" borderId="12" xfId="0" applyNumberFormat="1" applyFill="1" applyBorder="1" applyAlignment="1">
      <alignment/>
    </xf>
    <xf numFmtId="0" fontId="0" fillId="13" borderId="26" xfId="0" applyFont="1" applyFill="1" applyBorder="1" applyAlignment="1">
      <alignment horizontal="center"/>
    </xf>
    <xf numFmtId="0" fontId="0" fillId="13" borderId="16" xfId="0" applyFont="1" applyFill="1" applyBorder="1" applyAlignment="1">
      <alignment horizontal="center"/>
    </xf>
    <xf numFmtId="0" fontId="0" fillId="13" borderId="12" xfId="0" applyFont="1" applyFill="1" applyBorder="1" applyAlignment="1">
      <alignment horizontal="right"/>
    </xf>
    <xf numFmtId="165" fontId="0" fillId="13" borderId="16" xfId="0" applyNumberFormat="1" applyFill="1" applyBorder="1" applyAlignment="1">
      <alignment horizontal="center"/>
    </xf>
    <xf numFmtId="0" fontId="0" fillId="13" borderId="16" xfId="0" applyFill="1" applyBorder="1" applyAlignment="1">
      <alignment horizontal="center"/>
    </xf>
    <xf numFmtId="49" fontId="0" fillId="13" borderId="16" xfId="0" applyNumberFormat="1" applyFont="1" applyFill="1" applyBorder="1" applyAlignment="1">
      <alignment horizontal="center"/>
    </xf>
    <xf numFmtId="14" fontId="0" fillId="13" borderId="27" xfId="0" applyNumberFormat="1" applyFill="1" applyBorder="1" applyAlignment="1">
      <alignment/>
    </xf>
    <xf numFmtId="0" fontId="0" fillId="13" borderId="10" xfId="0" applyFill="1" applyBorder="1" applyAlignment="1">
      <alignment horizontal="center"/>
    </xf>
    <xf numFmtId="0" fontId="0" fillId="13" borderId="10" xfId="0" applyFont="1" applyFill="1" applyBorder="1" applyAlignment="1">
      <alignment horizontal="center"/>
    </xf>
    <xf numFmtId="49" fontId="0" fillId="13" borderId="28" xfId="0" applyNumberFormat="1" applyFont="1" applyFill="1" applyBorder="1" applyAlignment="1">
      <alignment horizontal="center"/>
    </xf>
    <xf numFmtId="14" fontId="0" fillId="8" borderId="12" xfId="0" applyNumberFormat="1" applyFill="1" applyBorder="1" applyAlignment="1">
      <alignment horizontal="center"/>
    </xf>
    <xf numFmtId="0" fontId="0" fillId="8" borderId="29" xfId="0" applyFill="1" applyBorder="1" applyAlignment="1">
      <alignment horizontal="center"/>
    </xf>
    <xf numFmtId="0" fontId="0" fillId="8" borderId="26" xfId="0" applyFill="1" applyBorder="1" applyAlignment="1">
      <alignment horizontal="center"/>
    </xf>
    <xf numFmtId="0" fontId="0" fillId="8" borderId="11" xfId="0" applyFill="1" applyBorder="1" applyAlignment="1">
      <alignment horizontal="center"/>
    </xf>
    <xf numFmtId="49" fontId="0" fillId="8" borderId="26" xfId="0" applyNumberFormat="1" applyFont="1" applyFill="1" applyBorder="1" applyAlignment="1">
      <alignment horizontal="center"/>
    </xf>
    <xf numFmtId="0" fontId="0" fillId="8" borderId="16" xfId="0" applyFont="1" applyFill="1" applyBorder="1" applyAlignment="1">
      <alignment horizontal="center"/>
    </xf>
    <xf numFmtId="49" fontId="0" fillId="8" borderId="26" xfId="0" applyNumberFormat="1" applyFill="1" applyBorder="1" applyAlignment="1">
      <alignment horizontal="center"/>
    </xf>
    <xf numFmtId="0" fontId="0" fillId="8" borderId="16" xfId="0" applyFill="1" applyBorder="1" applyAlignment="1">
      <alignment horizontal="center"/>
    </xf>
    <xf numFmtId="14" fontId="0" fillId="8" borderId="25" xfId="0" applyNumberFormat="1" applyFill="1" applyBorder="1" applyAlignment="1">
      <alignment horizontal="center"/>
    </xf>
    <xf numFmtId="14" fontId="0" fillId="8" borderId="30" xfId="0" applyNumberFormat="1" applyFill="1" applyBorder="1" applyAlignment="1">
      <alignment horizontal="center"/>
    </xf>
    <xf numFmtId="0" fontId="0" fillId="8" borderId="31" xfId="0" applyFill="1" applyBorder="1" applyAlignment="1">
      <alignment horizontal="center"/>
    </xf>
    <xf numFmtId="0" fontId="0" fillId="8" borderId="19" xfId="0" applyFill="1" applyBorder="1" applyAlignment="1">
      <alignment horizontal="center"/>
    </xf>
    <xf numFmtId="49" fontId="0" fillId="8" borderId="31" xfId="0" applyNumberFormat="1" applyFill="1" applyBorder="1" applyAlignment="1">
      <alignment horizontal="center"/>
    </xf>
    <xf numFmtId="0" fontId="0" fillId="8" borderId="32" xfId="0" applyFill="1" applyBorder="1" applyAlignment="1">
      <alignment horizontal="center"/>
    </xf>
    <xf numFmtId="49" fontId="7" fillId="8" borderId="20" xfId="0" applyNumberFormat="1" applyFont="1" applyFill="1" applyBorder="1" applyAlignment="1">
      <alignment horizontal="center"/>
    </xf>
    <xf numFmtId="49" fontId="0" fillId="8" borderId="20" xfId="0" applyNumberFormat="1" applyFont="1" applyFill="1" applyBorder="1" applyAlignment="1">
      <alignment horizontal="center"/>
    </xf>
    <xf numFmtId="0" fontId="0" fillId="8" borderId="12" xfId="0" applyFill="1" applyBorder="1" applyAlignment="1">
      <alignment/>
    </xf>
    <xf numFmtId="49" fontId="0" fillId="8" borderId="26" xfId="0" applyNumberFormat="1" applyFont="1" applyFill="1" applyBorder="1" applyAlignment="1">
      <alignment horizontal="center"/>
    </xf>
    <xf numFmtId="14" fontId="0" fillId="8" borderId="12" xfId="0" applyNumberFormat="1" applyFill="1" applyBorder="1" applyAlignment="1">
      <alignment/>
    </xf>
    <xf numFmtId="0" fontId="0" fillId="8" borderId="26" xfId="0" applyFont="1" applyFill="1" applyBorder="1" applyAlignment="1">
      <alignment horizontal="center"/>
    </xf>
    <xf numFmtId="14" fontId="0" fillId="8" borderId="25" xfId="0" applyNumberFormat="1" applyFill="1" applyBorder="1" applyAlignment="1">
      <alignment/>
    </xf>
    <xf numFmtId="14" fontId="0" fillId="8" borderId="13" xfId="0" applyNumberFormat="1" applyFill="1" applyBorder="1" applyAlignment="1">
      <alignment horizontal="center"/>
    </xf>
    <xf numFmtId="0" fontId="0" fillId="8" borderId="33" xfId="0" applyFill="1" applyBorder="1" applyAlignment="1">
      <alignment horizontal="center"/>
    </xf>
    <xf numFmtId="0" fontId="0" fillId="8" borderId="34" xfId="0" applyFill="1" applyBorder="1" applyAlignment="1">
      <alignment horizontal="center"/>
    </xf>
    <xf numFmtId="0" fontId="0" fillId="8" borderId="18" xfId="0" applyFill="1" applyBorder="1" applyAlignment="1">
      <alignment horizontal="center"/>
    </xf>
    <xf numFmtId="49" fontId="0" fillId="8" borderId="34" xfId="0" applyNumberFormat="1" applyFont="1" applyFill="1" applyBorder="1" applyAlignment="1">
      <alignment horizontal="center"/>
    </xf>
    <xf numFmtId="0" fontId="0" fillId="8" borderId="35" xfId="0" applyFont="1" applyFill="1" applyBorder="1" applyAlignment="1">
      <alignment horizontal="center"/>
    </xf>
    <xf numFmtId="0" fontId="0" fillId="10" borderId="34" xfId="0" applyFill="1" applyBorder="1" applyAlignment="1">
      <alignment horizontal="center"/>
    </xf>
    <xf numFmtId="0" fontId="0" fillId="9" borderId="22" xfId="0" applyFill="1" applyBorder="1" applyAlignment="1">
      <alignment horizontal="center"/>
    </xf>
    <xf numFmtId="0" fontId="0" fillId="9" borderId="36" xfId="0" applyFill="1" applyBorder="1" applyAlignment="1">
      <alignment horizontal="center"/>
    </xf>
    <xf numFmtId="0" fontId="0" fillId="9" borderId="23" xfId="0" applyFill="1" applyBorder="1" applyAlignment="1">
      <alignment horizontal="center"/>
    </xf>
    <xf numFmtId="0" fontId="0" fillId="9" borderId="37" xfId="0" applyFont="1" applyFill="1" applyBorder="1" applyAlignment="1">
      <alignment horizontal="center"/>
    </xf>
    <xf numFmtId="0" fontId="0" fillId="9" borderId="23" xfId="0" applyFont="1" applyFill="1" applyBorder="1" applyAlignment="1">
      <alignment horizontal="center"/>
    </xf>
    <xf numFmtId="0" fontId="0" fillId="9" borderId="24" xfId="0" applyFill="1" applyBorder="1" applyAlignment="1">
      <alignment horizontal="center"/>
    </xf>
    <xf numFmtId="14" fontId="0" fillId="9" borderId="12" xfId="0" applyNumberFormat="1" applyFill="1" applyBorder="1" applyAlignment="1">
      <alignment horizontal="center"/>
    </xf>
    <xf numFmtId="14" fontId="0" fillId="9" borderId="29" xfId="0" applyNumberFormat="1" applyFill="1" applyBorder="1" applyAlignment="1">
      <alignment horizontal="center"/>
    </xf>
    <xf numFmtId="0" fontId="0" fillId="9" borderId="26" xfId="0" applyFill="1" applyBorder="1" applyAlignment="1">
      <alignment horizontal="center"/>
    </xf>
    <xf numFmtId="0" fontId="0" fillId="9" borderId="34" xfId="0" applyFill="1" applyBorder="1" applyAlignment="1">
      <alignment horizontal="center"/>
    </xf>
    <xf numFmtId="0" fontId="0" fillId="9" borderId="18" xfId="0" applyFont="1" applyFill="1" applyBorder="1" applyAlignment="1">
      <alignment horizontal="center"/>
    </xf>
    <xf numFmtId="0" fontId="0" fillId="9" borderId="11" xfId="0" applyFont="1" applyFill="1" applyBorder="1" applyAlignment="1">
      <alignment horizontal="center"/>
    </xf>
    <xf numFmtId="0" fontId="0" fillId="9" borderId="26" xfId="0" applyFont="1" applyFill="1" applyBorder="1" applyAlignment="1">
      <alignment horizontal="center"/>
    </xf>
    <xf numFmtId="0" fontId="0" fillId="9" borderId="16" xfId="0" applyFill="1" applyBorder="1" applyAlignment="1">
      <alignment horizontal="center"/>
    </xf>
    <xf numFmtId="0" fontId="0" fillId="9" borderId="29" xfId="0" applyFill="1" applyBorder="1" applyAlignment="1">
      <alignment horizontal="center"/>
    </xf>
    <xf numFmtId="0" fontId="0" fillId="9" borderId="11" xfId="0" applyFill="1" applyBorder="1" applyAlignment="1">
      <alignment horizontal="center"/>
    </xf>
    <xf numFmtId="14" fontId="0" fillId="10" borderId="38" xfId="0" applyNumberFormat="1" applyFill="1" applyBorder="1" applyAlignment="1">
      <alignment/>
    </xf>
    <xf numFmtId="0" fontId="0" fillId="10" borderId="34" xfId="0" applyFont="1" applyFill="1" applyBorder="1" applyAlignment="1">
      <alignment horizontal="center"/>
    </xf>
    <xf numFmtId="49" fontId="44" fillId="10" borderId="35" xfId="0" applyNumberFormat="1" applyFont="1" applyFill="1" applyBorder="1" applyAlignment="1">
      <alignment horizontal="center"/>
    </xf>
    <xf numFmtId="14" fontId="0" fillId="9" borderId="25" xfId="0" applyNumberFormat="1" applyFill="1" applyBorder="1" applyAlignment="1">
      <alignment horizontal="center"/>
    </xf>
    <xf numFmtId="0" fontId="0" fillId="9" borderId="30" xfId="0" applyFill="1" applyBorder="1" applyAlignment="1">
      <alignment horizontal="center"/>
    </xf>
    <xf numFmtId="0" fontId="0" fillId="9" borderId="31" xfId="0" applyFill="1" applyBorder="1" applyAlignment="1">
      <alignment horizontal="center"/>
    </xf>
    <xf numFmtId="0" fontId="0" fillId="9" borderId="32" xfId="0" applyFont="1" applyFill="1" applyBorder="1" applyAlignment="1">
      <alignment horizontal="center"/>
    </xf>
    <xf numFmtId="14" fontId="0" fillId="8" borderId="22" xfId="0" applyNumberFormat="1" applyFill="1" applyBorder="1" applyAlignment="1">
      <alignment horizontal="center"/>
    </xf>
    <xf numFmtId="0" fontId="0" fillId="8" borderId="36" xfId="0" applyFill="1" applyBorder="1" applyAlignment="1">
      <alignment horizontal="center"/>
    </xf>
    <xf numFmtId="0" fontId="0" fillId="8" borderId="23" xfId="0" applyFill="1" applyBorder="1" applyAlignment="1">
      <alignment horizontal="center"/>
    </xf>
    <xf numFmtId="0" fontId="0" fillId="8" borderId="37" xfId="0" applyFill="1" applyBorder="1" applyAlignment="1">
      <alignment horizontal="center"/>
    </xf>
    <xf numFmtId="49" fontId="0" fillId="8" borderId="23" xfId="0" applyNumberFormat="1" applyFont="1" applyFill="1" applyBorder="1" applyAlignment="1">
      <alignment horizontal="center"/>
    </xf>
    <xf numFmtId="49" fontId="0" fillId="8" borderId="24" xfId="0" applyNumberFormat="1" applyFont="1" applyFill="1" applyBorder="1" applyAlignment="1">
      <alignment horizontal="center"/>
    </xf>
    <xf numFmtId="0" fontId="7" fillId="8" borderId="31" xfId="0" applyNumberFormat="1" applyFont="1" applyFill="1" applyBorder="1" applyAlignment="1">
      <alignment horizontal="center"/>
    </xf>
    <xf numFmtId="0" fontId="0" fillId="13" borderId="26" xfId="0" applyNumberFormat="1" applyFont="1" applyFill="1" applyBorder="1" applyAlignment="1">
      <alignment horizontal="center"/>
    </xf>
    <xf numFmtId="0" fontId="0" fillId="13" borderId="10" xfId="0" applyNumberFormat="1" applyFont="1" applyFill="1" applyBorder="1" applyAlignment="1">
      <alignment horizontal="center"/>
    </xf>
    <xf numFmtId="0" fontId="44" fillId="10" borderId="34" xfId="0" applyNumberFormat="1" applyFont="1" applyFill="1" applyBorder="1" applyAlignment="1">
      <alignment horizontal="center"/>
    </xf>
    <xf numFmtId="0" fontId="0" fillId="9" borderId="39" xfId="0" applyFont="1" applyFill="1" applyBorder="1" applyAlignment="1">
      <alignment horizontal="center"/>
    </xf>
    <xf numFmtId="0" fontId="44" fillId="9" borderId="19" xfId="0" applyFont="1" applyFill="1" applyBorder="1" applyAlignment="1">
      <alignment horizontal="center"/>
    </xf>
    <xf numFmtId="0" fontId="0" fillId="8" borderId="26" xfId="0" applyFont="1" applyFill="1" applyBorder="1" applyAlignment="1">
      <alignment horizontal="center"/>
    </xf>
    <xf numFmtId="0" fontId="0" fillId="10" borderId="34" xfId="0" applyNumberFormat="1" applyFont="1" applyFill="1" applyBorder="1" applyAlignment="1">
      <alignment horizontal="center"/>
    </xf>
    <xf numFmtId="49" fontId="0" fillId="10" borderId="35" xfId="0" applyNumberFormat="1" applyFont="1" applyFill="1" applyBorder="1" applyAlignment="1">
      <alignment horizontal="center"/>
    </xf>
    <xf numFmtId="165" fontId="0" fillId="0" borderId="40" xfId="0" applyNumberFormat="1" applyFill="1" applyBorder="1" applyAlignment="1">
      <alignment horizontal="center"/>
    </xf>
    <xf numFmtId="49" fontId="0" fillId="9" borderId="26" xfId="0" applyNumberFormat="1" applyFont="1" applyFill="1" applyBorder="1" applyAlignment="1">
      <alignment horizontal="center"/>
    </xf>
    <xf numFmtId="0" fontId="0" fillId="0" borderId="27" xfId="0" applyFont="1" applyBorder="1" applyAlignment="1">
      <alignment horizontal="center"/>
    </xf>
    <xf numFmtId="165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0" fillId="10" borderId="39" xfId="0" applyFill="1" applyBorder="1" applyAlignment="1">
      <alignment horizontal="center"/>
    </xf>
    <xf numFmtId="14" fontId="0" fillId="10" borderId="21" xfId="0" applyNumberFormat="1" applyFill="1" applyBorder="1" applyAlignment="1">
      <alignment/>
    </xf>
    <xf numFmtId="0" fontId="44" fillId="10" borderId="39" xfId="0" applyNumberFormat="1" applyFont="1" applyFill="1" applyBorder="1" applyAlignment="1">
      <alignment horizontal="center"/>
    </xf>
    <xf numFmtId="49" fontId="44" fillId="10" borderId="41" xfId="0" applyNumberFormat="1" applyFont="1" applyFill="1" applyBorder="1" applyAlignment="1">
      <alignment horizontal="center"/>
    </xf>
    <xf numFmtId="14" fontId="0" fillId="6" borderId="42" xfId="0" applyNumberFormat="1" applyFill="1" applyBorder="1" applyAlignment="1">
      <alignment/>
    </xf>
    <xf numFmtId="0" fontId="0" fillId="6" borderId="43" xfId="0" applyFill="1" applyBorder="1" applyAlignment="1">
      <alignment horizontal="center"/>
    </xf>
    <xf numFmtId="49" fontId="0" fillId="6" borderId="43" xfId="0" applyNumberFormat="1" applyFill="1" applyBorder="1" applyAlignment="1">
      <alignment horizontal="center"/>
    </xf>
    <xf numFmtId="49" fontId="0" fillId="6" borderId="44" xfId="0" applyNumberFormat="1" applyFill="1" applyBorder="1" applyAlignment="1">
      <alignment horizontal="center"/>
    </xf>
    <xf numFmtId="165" fontId="0" fillId="0" borderId="25" xfId="0" applyNumberFormat="1" applyFill="1" applyBorder="1" applyAlignment="1">
      <alignment horizontal="center"/>
    </xf>
    <xf numFmtId="165" fontId="0" fillId="0" borderId="32" xfId="0" applyNumberFormat="1" applyBorder="1" applyAlignment="1">
      <alignment horizontal="center"/>
    </xf>
    <xf numFmtId="14" fontId="0" fillId="6" borderId="45" xfId="0" applyNumberFormat="1" applyFill="1" applyBorder="1" applyAlignment="1">
      <alignment/>
    </xf>
    <xf numFmtId="0" fontId="0" fillId="6" borderId="26" xfId="0" applyFill="1" applyBorder="1" applyAlignment="1">
      <alignment horizontal="center"/>
    </xf>
    <xf numFmtId="49" fontId="0" fillId="6" borderId="26" xfId="0" applyNumberFormat="1" applyFill="1" applyBorder="1" applyAlignment="1">
      <alignment horizontal="center"/>
    </xf>
    <xf numFmtId="49" fontId="0" fillId="6" borderId="46" xfId="0" applyNumberFormat="1" applyFill="1" applyBorder="1" applyAlignment="1">
      <alignment horizontal="center"/>
    </xf>
    <xf numFmtId="0" fontId="0" fillId="0" borderId="20" xfId="0" applyBorder="1" applyAlignment="1">
      <alignment/>
    </xf>
    <xf numFmtId="0" fontId="0" fillId="6" borderId="26" xfId="0" applyFont="1" applyFill="1" applyBorder="1" applyAlignment="1">
      <alignment horizontal="center"/>
    </xf>
    <xf numFmtId="49" fontId="0" fillId="6" borderId="26" xfId="0" applyNumberFormat="1" applyFont="1" applyFill="1" applyBorder="1" applyAlignment="1">
      <alignment horizontal="center"/>
    </xf>
    <xf numFmtId="49" fontId="0" fillId="6" borderId="46" xfId="0" applyNumberFormat="1" applyFont="1" applyFill="1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24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23" xfId="0" applyBorder="1" applyAlignment="1">
      <alignment horizontal="center"/>
    </xf>
    <xf numFmtId="0" fontId="0" fillId="0" borderId="51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Body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25"/>
          <c:y val="0.10625"/>
          <c:w val="0.9525"/>
          <c:h val="0.8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List1!$E$10</c:f>
              <c:strCache>
                <c:ptCount val="1"/>
                <c:pt idx="0">
                  <c:v>Urbanův kopec</c:v>
                </c:pt>
              </c:strCache>
            </c:strRef>
          </c:tx>
          <c:spPr>
            <a:solidFill>
              <a:srgbClr val="C0504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List1!$L$10</c:f>
              <c:numCache>
                <c:ptCount val="1"/>
                <c:pt idx="0">
                  <c:v>2044</c:v>
                </c:pt>
              </c:numCache>
            </c:numRef>
          </c:val>
        </c:ser>
        <c:ser>
          <c:idx val="1"/>
          <c:order val="1"/>
          <c:tx>
            <c:strRef>
              <c:f>List1!$E$11</c:f>
              <c:strCache>
                <c:ptCount val="1"/>
                <c:pt idx="0">
                  <c:v>Babylón (Kaly)</c:v>
                </c:pt>
              </c:strCache>
            </c:strRef>
          </c:tx>
          <c:spPr>
            <a:solidFill>
              <a:srgbClr val="C0504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List1!$L$11</c:f>
              <c:numCache>
                <c:ptCount val="1"/>
                <c:pt idx="0">
                  <c:v>2576</c:v>
                </c:pt>
              </c:numCache>
            </c:numRef>
          </c:val>
        </c:ser>
        <c:ser>
          <c:idx val="2"/>
          <c:order val="2"/>
          <c:tx>
            <c:strRef>
              <c:f>List1!$E$12</c:f>
              <c:strCache>
                <c:ptCount val="1"/>
                <c:pt idx="0">
                  <c:v>Babylón (Kozárov)</c:v>
                </c:pt>
              </c:strCache>
            </c:strRef>
          </c:tx>
          <c:spPr>
            <a:solidFill>
              <a:srgbClr val="C0504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List1!$L$12</c:f>
              <c:numCache>
                <c:ptCount val="1"/>
                <c:pt idx="0">
                  <c:v>2646</c:v>
                </c:pt>
              </c:numCache>
            </c:numRef>
          </c:val>
        </c:ser>
        <c:ser>
          <c:idx val="3"/>
          <c:order val="3"/>
          <c:tx>
            <c:strRef>
              <c:f>List1!$E$13</c:f>
              <c:strCache>
                <c:ptCount val="1"/>
                <c:pt idx="0">
                  <c:v>Urbanův kopec</c:v>
                </c:pt>
              </c:strCache>
            </c:strRef>
          </c:tx>
          <c:spPr>
            <a:solidFill>
              <a:srgbClr val="C0504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List1!$L$13</c:f>
              <c:numCache>
                <c:ptCount val="1"/>
                <c:pt idx="0">
                  <c:v>1166</c:v>
                </c:pt>
              </c:numCache>
            </c:numRef>
          </c:val>
        </c:ser>
        <c:ser>
          <c:idx val="4"/>
          <c:order val="4"/>
          <c:tx>
            <c:strRef>
              <c:f>List1!$E$15</c:f>
              <c:strCache>
                <c:ptCount val="1"/>
                <c:pt idx="0">
                  <c:v>Urbanův kopec</c:v>
                </c:pt>
              </c:strCache>
            </c:strRef>
          </c:tx>
          <c:spPr>
            <a:solidFill>
              <a:srgbClr val="558ED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List1!$L$15</c:f>
              <c:numCache>
                <c:ptCount val="1"/>
                <c:pt idx="0">
                  <c:v>1540</c:v>
                </c:pt>
              </c:numCache>
            </c:numRef>
          </c:val>
        </c:ser>
        <c:ser>
          <c:idx val="5"/>
          <c:order val="5"/>
          <c:tx>
            <c:strRef>
              <c:f>List1!$E$16</c:f>
              <c:strCache>
                <c:ptCount val="1"/>
                <c:pt idx="0">
                  <c:v>Heřmanovská hora</c:v>
                </c:pt>
              </c:strCache>
            </c:strRef>
          </c:tx>
          <c:spPr>
            <a:solidFill>
              <a:srgbClr val="558ED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List1!$L$16</c:f>
              <c:numCache>
                <c:ptCount val="1"/>
                <c:pt idx="0">
                  <c:v>2304</c:v>
                </c:pt>
              </c:numCache>
            </c:numRef>
          </c:val>
        </c:ser>
        <c:ser>
          <c:idx val="6"/>
          <c:order val="6"/>
          <c:tx>
            <c:strRef>
              <c:f>List1!$E$17</c:f>
              <c:strCache>
                <c:ptCount val="1"/>
                <c:pt idx="0">
                  <c:v>Horní les</c:v>
                </c:pt>
              </c:strCache>
            </c:strRef>
          </c:tx>
          <c:spPr>
            <a:solidFill>
              <a:srgbClr val="558ED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List1!$L$17</c:f>
              <c:numCache>
                <c:ptCount val="1"/>
                <c:pt idx="0">
                  <c:v>4200</c:v>
                </c:pt>
              </c:numCache>
            </c:numRef>
          </c:val>
        </c:ser>
        <c:ser>
          <c:idx val="7"/>
          <c:order val="7"/>
          <c:tx>
            <c:strRef>
              <c:f>List1!$E$18</c:f>
              <c:strCache>
                <c:ptCount val="1"/>
                <c:pt idx="0">
                  <c:v>Urbanův kopec</c:v>
                </c:pt>
              </c:strCache>
            </c:strRef>
          </c:tx>
          <c:spPr>
            <a:solidFill>
              <a:srgbClr val="558ED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558ED5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-540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List1!$L$18</c:f>
              <c:numCache>
                <c:ptCount val="1"/>
                <c:pt idx="0">
                  <c:v>1690</c:v>
                </c:pt>
              </c:numCache>
            </c:numRef>
          </c:val>
        </c:ser>
        <c:ser>
          <c:idx val="8"/>
          <c:order val="8"/>
          <c:tx>
            <c:strRef>
              <c:f>List1!$E$21</c:f>
              <c:strCache>
                <c:ptCount val="1"/>
                <c:pt idx="0">
                  <c:v>Skalky</c:v>
                </c:pt>
              </c:strCache>
            </c:strRef>
          </c:tx>
          <c:spPr>
            <a:solidFill>
              <a:srgbClr val="558ED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List1!$L$21</c:f>
              <c:numCache>
                <c:ptCount val="1"/>
                <c:pt idx="0">
                  <c:v>2046</c:v>
                </c:pt>
              </c:numCache>
            </c:numRef>
          </c:val>
        </c:ser>
        <c:ser>
          <c:idx val="9"/>
          <c:order val="9"/>
          <c:tx>
            <c:strRef>
              <c:f>List1!$E$23</c:f>
              <c:strCache>
                <c:ptCount val="1"/>
                <c:pt idx="0">
                  <c:v>Zatloukalův vrch</c:v>
                </c:pt>
              </c:strCache>
            </c:strRef>
          </c:tx>
          <c:spPr>
            <a:solidFill>
              <a:srgbClr val="558ED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List1!$L$23</c:f>
              <c:numCache>
                <c:ptCount val="1"/>
                <c:pt idx="0">
                  <c:v>2101</c:v>
                </c:pt>
              </c:numCache>
            </c:numRef>
          </c:val>
        </c:ser>
        <c:ser>
          <c:idx val="10"/>
          <c:order val="10"/>
          <c:tx>
            <c:strRef>
              <c:f>List1!$E$24</c:f>
              <c:strCache>
                <c:ptCount val="1"/>
                <c:pt idx="0">
                  <c:v>Horní les</c:v>
                </c:pt>
              </c:strCache>
            </c:strRef>
          </c:tx>
          <c:spPr>
            <a:solidFill>
              <a:srgbClr val="558ED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List1!$L$24</c:f>
              <c:numCache>
                <c:ptCount val="1"/>
                <c:pt idx="0">
                  <c:v>5238</c:v>
                </c:pt>
              </c:numCache>
            </c:numRef>
          </c:val>
        </c:ser>
        <c:ser>
          <c:idx val="11"/>
          <c:order val="11"/>
          <c:tx>
            <c:strRef>
              <c:f>List1!$E$25</c:f>
              <c:strCache>
                <c:ptCount val="1"/>
                <c:pt idx="0">
                  <c:v>Babylón (Kaly)</c:v>
                </c:pt>
              </c:strCache>
            </c:strRef>
          </c:tx>
          <c:spPr>
            <a:solidFill>
              <a:srgbClr val="558ED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List1!$L$25</c:f>
              <c:numCache>
                <c:ptCount val="1"/>
                <c:pt idx="0">
                  <c:v>2672</c:v>
                </c:pt>
              </c:numCache>
            </c:numRef>
          </c:val>
        </c:ser>
        <c:ser>
          <c:idx val="12"/>
          <c:order val="12"/>
          <c:tx>
            <c:strRef>
              <c:f>List1!$E$26</c:f>
              <c:strCache>
                <c:ptCount val="1"/>
                <c:pt idx="0">
                  <c:v>Urbanův kopec</c:v>
                </c:pt>
              </c:strCache>
            </c:strRef>
          </c:tx>
          <c:spPr>
            <a:solidFill>
              <a:srgbClr val="558ED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List1!$L$26</c:f>
              <c:numCache>
                <c:ptCount val="1"/>
                <c:pt idx="0">
                  <c:v>1452</c:v>
                </c:pt>
              </c:numCache>
            </c:numRef>
          </c:val>
        </c:ser>
        <c:ser>
          <c:idx val="13"/>
          <c:order val="13"/>
          <c:tx>
            <c:strRef>
              <c:f>List1!$E$27</c:f>
              <c:strCache>
                <c:ptCount val="1"/>
                <c:pt idx="0">
                  <c:v>Urbanův kopec</c:v>
                </c:pt>
              </c:strCache>
            </c:strRef>
          </c:tx>
          <c:spPr>
            <a:solidFill>
              <a:srgbClr val="FAC09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List1!$L$27</c:f>
              <c:numCache>
                <c:ptCount val="1"/>
                <c:pt idx="0">
                  <c:v>1980</c:v>
                </c:pt>
              </c:numCache>
            </c:numRef>
          </c:val>
        </c:ser>
        <c:ser>
          <c:idx val="14"/>
          <c:order val="14"/>
          <c:tx>
            <c:strRef>
              <c:f>List1!$E$28</c:f>
              <c:strCache>
                <c:ptCount val="1"/>
                <c:pt idx="0">
                  <c:v>Braníškov</c:v>
                </c:pt>
              </c:strCache>
            </c:strRef>
          </c:tx>
          <c:spPr>
            <a:solidFill>
              <a:srgbClr val="FAC09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List1!$L$28</c:f>
              <c:numCache>
                <c:ptCount val="1"/>
                <c:pt idx="0">
                  <c:v>1463</c:v>
                </c:pt>
              </c:numCache>
            </c:numRef>
          </c:val>
        </c:ser>
        <c:ser>
          <c:idx val="15"/>
          <c:order val="15"/>
          <c:tx>
            <c:strRef>
              <c:f>List1!$E$29</c:f>
              <c:strCache>
                <c:ptCount val="1"/>
                <c:pt idx="0">
                  <c:v>Horní les</c:v>
                </c:pt>
              </c:strCache>
            </c:strRef>
          </c:tx>
          <c:spPr>
            <a:solidFill>
              <a:srgbClr val="FAC09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List1!$L$29</c:f>
              <c:numCache>
                <c:ptCount val="1"/>
                <c:pt idx="0">
                  <c:v>3146</c:v>
                </c:pt>
              </c:numCache>
            </c:numRef>
          </c:val>
        </c:ser>
        <c:ser>
          <c:idx val="16"/>
          <c:order val="16"/>
          <c:tx>
            <c:strRef>
              <c:f>List1!$E$30</c:f>
              <c:strCache>
                <c:ptCount val="1"/>
                <c:pt idx="0">
                  <c:v>Urbanův kopec</c:v>
                </c:pt>
              </c:strCache>
            </c:strRef>
          </c:tx>
          <c:spPr>
            <a:solidFill>
              <a:srgbClr val="FAC09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AC09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-540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List1!$L$30</c:f>
              <c:numCache>
                <c:ptCount val="1"/>
                <c:pt idx="0">
                  <c:v>1464</c:v>
                </c:pt>
              </c:numCache>
            </c:numRef>
          </c:val>
        </c:ser>
        <c:ser>
          <c:idx val="17"/>
          <c:order val="17"/>
          <c:tx>
            <c:strRef>
              <c:f>List1!$E$31</c:f>
              <c:strCache>
                <c:ptCount val="1"/>
                <c:pt idx="0">
                  <c:v>Hlinský kopec</c:v>
                </c:pt>
              </c:strCache>
            </c:strRef>
          </c:tx>
          <c:spPr>
            <a:solidFill>
              <a:srgbClr val="FAC09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List1!$L$31</c:f>
              <c:numCache>
                <c:ptCount val="1"/>
                <c:pt idx="0">
                  <c:v>2301</c:v>
                </c:pt>
              </c:numCache>
            </c:numRef>
          </c:val>
        </c:ser>
        <c:ser>
          <c:idx val="18"/>
          <c:order val="18"/>
          <c:tx>
            <c:strRef>
              <c:f>List1!$E$33</c:f>
              <c:strCache>
                <c:ptCount val="1"/>
                <c:pt idx="0">
                  <c:v>Horní les</c:v>
                </c:pt>
              </c:strCache>
            </c:strRef>
          </c:tx>
          <c:spPr>
            <a:solidFill>
              <a:srgbClr val="FAC09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AC09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-540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List1!$L$33</c:f>
              <c:numCache>
                <c:ptCount val="1"/>
                <c:pt idx="0">
                  <c:v>3910</c:v>
                </c:pt>
              </c:numCache>
            </c:numRef>
          </c:val>
        </c:ser>
        <c:ser>
          <c:idx val="19"/>
          <c:order val="19"/>
          <c:tx>
            <c:strRef>
              <c:f>List1!$E$34</c:f>
              <c:strCache>
                <c:ptCount val="1"/>
                <c:pt idx="0">
                  <c:v>Babylón - Ujčov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AC09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-540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List1!$L$34</c:f>
              <c:numCache>
                <c:ptCount val="1"/>
                <c:pt idx="0">
                  <c:v>2028</c:v>
                </c:pt>
              </c:numCache>
            </c:numRef>
          </c:val>
        </c:ser>
        <c:ser>
          <c:idx val="20"/>
          <c:order val="20"/>
          <c:tx>
            <c:strRef>
              <c:f>List1!$E$35</c:f>
              <c:strCache>
                <c:ptCount val="1"/>
                <c:pt idx="0">
                  <c:v>Vršava</c:v>
                </c:pt>
              </c:strCache>
            </c:strRef>
          </c:tx>
          <c:spPr>
            <a:solidFill>
              <a:srgbClr val="FAC09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List1!$L$35</c:f>
              <c:numCache>
                <c:ptCount val="1"/>
                <c:pt idx="0">
                  <c:v>2190</c:v>
                </c:pt>
              </c:numCache>
            </c:numRef>
          </c:val>
        </c:ser>
        <c:ser>
          <c:idx val="21"/>
          <c:order val="21"/>
          <c:tx>
            <c:strRef>
              <c:f>List1!$E$36</c:f>
              <c:strCache>
                <c:ptCount val="1"/>
                <c:pt idx="0">
                  <c:v>Urbanův kopec</c:v>
                </c:pt>
              </c:strCache>
            </c:strRef>
          </c:tx>
          <c:spPr>
            <a:solidFill>
              <a:srgbClr val="FAC09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List1!$L$36</c:f>
              <c:numCache>
                <c:ptCount val="1"/>
                <c:pt idx="0">
                  <c:v>2128</c:v>
                </c:pt>
              </c:numCache>
            </c:numRef>
          </c:val>
        </c:ser>
        <c:ser>
          <c:idx val="22"/>
          <c:order val="22"/>
          <c:tx>
            <c:strRef>
              <c:f>List1!$E$37</c:f>
              <c:strCache>
                <c:ptCount val="1"/>
                <c:pt idx="0">
                  <c:v>Útěchov</c:v>
                </c:pt>
              </c:strCache>
            </c:strRef>
          </c:tx>
          <c:spPr>
            <a:solidFill>
              <a:srgbClr val="C3D69B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List1!$L$37</c:f>
              <c:numCache>
                <c:ptCount val="1"/>
                <c:pt idx="0">
                  <c:v>2324</c:v>
                </c:pt>
              </c:numCache>
            </c:numRef>
          </c:val>
        </c:ser>
        <c:ser>
          <c:idx val="23"/>
          <c:order val="23"/>
          <c:tx>
            <c:strRef>
              <c:f>List1!$E$38</c:f>
              <c:strCache>
                <c:ptCount val="1"/>
                <c:pt idx="0">
                  <c:v>Horní les</c:v>
                </c:pt>
              </c:strCache>
            </c:strRef>
          </c:tx>
          <c:spPr>
            <a:solidFill>
              <a:srgbClr val="C3D69B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List1!$L$38</c:f>
              <c:numCache>
                <c:ptCount val="1"/>
                <c:pt idx="0">
                  <c:v>3960</c:v>
                </c:pt>
              </c:numCache>
            </c:numRef>
          </c:val>
        </c:ser>
        <c:ser>
          <c:idx val="24"/>
          <c:order val="24"/>
          <c:tx>
            <c:strRef>
              <c:f>List1!$E$39</c:f>
              <c:strCache>
                <c:ptCount val="1"/>
                <c:pt idx="0">
                  <c:v>Babylón (Kaly)</c:v>
                </c:pt>
              </c:strCache>
            </c:strRef>
          </c:tx>
          <c:spPr>
            <a:solidFill>
              <a:srgbClr val="C3D69B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List1!$L$39</c:f>
              <c:numCache>
                <c:ptCount val="1"/>
                <c:pt idx="0">
                  <c:v>2505</c:v>
                </c:pt>
              </c:numCache>
            </c:numRef>
          </c:val>
        </c:ser>
        <c:ser>
          <c:idx val="25"/>
          <c:order val="25"/>
          <c:tx>
            <c:strRef>
              <c:f>List1!$E$40</c:f>
              <c:strCache>
                <c:ptCount val="1"/>
                <c:pt idx="0">
                  <c:v>Bukovinka</c:v>
                </c:pt>
              </c:strCache>
            </c:strRef>
          </c:tx>
          <c:spPr>
            <a:solidFill>
              <a:srgbClr val="C3D69B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List1!$L$40</c:f>
              <c:numCache>
                <c:ptCount val="1"/>
                <c:pt idx="0">
                  <c:v>2672</c:v>
                </c:pt>
              </c:numCache>
            </c:numRef>
          </c:val>
        </c:ser>
        <c:ser>
          <c:idx val="26"/>
          <c:order val="26"/>
          <c:tx>
            <c:strRef>
              <c:f>List1!$E$42</c:f>
              <c:strCache>
                <c:ptCount val="1"/>
                <c:pt idx="0">
                  <c:v>Zelenkův kopec</c:v>
                </c:pt>
              </c:strCache>
            </c:strRef>
          </c:tx>
          <c:spPr>
            <a:solidFill>
              <a:srgbClr val="C3D69B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List1!$L$42</c:f>
              <c:numCache>
                <c:ptCount val="1"/>
                <c:pt idx="0">
                  <c:v>2595</c:v>
                </c:pt>
              </c:numCache>
            </c:numRef>
          </c:val>
        </c:ser>
        <c:ser>
          <c:idx val="27"/>
          <c:order val="27"/>
          <c:tx>
            <c:strRef>
              <c:f>List1!$E$43</c:f>
              <c:strCache>
                <c:ptCount val="1"/>
                <c:pt idx="0">
                  <c:v>Brdo</c:v>
                </c:pt>
              </c:strCache>
            </c:strRef>
          </c:tx>
          <c:spPr>
            <a:solidFill>
              <a:srgbClr val="C3D69B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List1!$L$43</c:f>
              <c:numCache>
                <c:ptCount val="1"/>
                <c:pt idx="0">
                  <c:v>1534</c:v>
                </c:pt>
              </c:numCache>
            </c:numRef>
          </c:val>
        </c:ser>
        <c:ser>
          <c:idx val="28"/>
          <c:order val="28"/>
          <c:tx>
            <c:strRef>
              <c:f>List1!$E$44</c:f>
              <c:strCache>
                <c:ptCount val="1"/>
                <c:pt idx="0">
                  <c:v>Lucký vrch</c:v>
                </c:pt>
              </c:strCache>
            </c:strRef>
          </c:tx>
          <c:spPr>
            <a:solidFill>
              <a:srgbClr val="C3D69B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C3D69B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-540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List1!$L$44</c:f>
              <c:numCache>
                <c:ptCount val="1"/>
                <c:pt idx="0">
                  <c:v>1730</c:v>
                </c:pt>
              </c:numCache>
            </c:numRef>
          </c:val>
        </c:ser>
        <c:ser>
          <c:idx val="29"/>
          <c:order val="29"/>
          <c:tx>
            <c:strRef>
              <c:f>List1!$E$45</c:f>
              <c:strCache>
                <c:ptCount val="1"/>
                <c:pt idx="0">
                  <c:v>Habrůvka</c:v>
                </c:pt>
              </c:strCache>
            </c:strRef>
          </c:tx>
          <c:spPr>
            <a:solidFill>
              <a:srgbClr val="C3D69B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List1!$L$45</c:f>
              <c:numCache>
                <c:ptCount val="1"/>
                <c:pt idx="0">
                  <c:v>1197</c:v>
                </c:pt>
              </c:numCache>
            </c:numRef>
          </c:val>
        </c:ser>
        <c:ser>
          <c:idx val="30"/>
          <c:order val="30"/>
          <c:tx>
            <c:strRef>
              <c:f>List1!$E$47</c:f>
              <c:strCache>
                <c:ptCount val="1"/>
                <c:pt idx="0">
                  <c:v>Veselský chlum</c:v>
                </c:pt>
              </c:strCache>
            </c:strRef>
          </c:tx>
          <c:spPr>
            <a:solidFill>
              <a:srgbClr val="B7DEE8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List1!$L$47</c:f>
              <c:numCache>
                <c:ptCount val="1"/>
                <c:pt idx="0">
                  <c:v>2124</c:v>
                </c:pt>
              </c:numCache>
            </c:numRef>
          </c:val>
        </c:ser>
        <c:ser>
          <c:idx val="31"/>
          <c:order val="31"/>
          <c:tx>
            <c:strRef>
              <c:f>List1!$E$48</c:f>
              <c:strCache>
                <c:ptCount val="1"/>
                <c:pt idx="0">
                  <c:v>Kraví hora</c:v>
                </c:pt>
              </c:strCache>
            </c:strRef>
          </c:tx>
          <c:spPr>
            <a:solidFill>
              <a:srgbClr val="B7DEE8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List1!$L$48</c:f>
              <c:numCache>
                <c:ptCount val="1"/>
                <c:pt idx="0">
                  <c:v>2534</c:v>
                </c:pt>
              </c:numCache>
            </c:numRef>
          </c:val>
        </c:ser>
        <c:ser>
          <c:idx val="32"/>
          <c:order val="32"/>
          <c:tx>
            <c:strRef>
              <c:f>List1!$E$49</c:f>
              <c:strCache>
                <c:ptCount val="1"/>
                <c:pt idx="0">
                  <c:v>Hlinský kopec</c:v>
                </c:pt>
              </c:strCache>
            </c:strRef>
          </c:tx>
          <c:spPr>
            <a:solidFill>
              <a:srgbClr val="B7DEE8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List1!$L$49</c:f>
              <c:numCache>
                <c:ptCount val="1"/>
                <c:pt idx="0">
                  <c:v>2985</c:v>
                </c:pt>
              </c:numCache>
            </c:numRef>
          </c:val>
        </c:ser>
        <c:ser>
          <c:idx val="33"/>
          <c:order val="33"/>
          <c:tx>
            <c:strRef>
              <c:f>List1!$E$50</c:f>
              <c:strCache>
                <c:ptCount val="1"/>
                <c:pt idx="0">
                  <c:v>Babylón (Kozárov)</c:v>
                </c:pt>
              </c:strCache>
            </c:strRef>
          </c:tx>
          <c:spPr>
            <a:solidFill>
              <a:srgbClr val="B7DEE8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;</c:separator>
          </c:dLbls>
          <c:val>
            <c:numRef>
              <c:f>List1!$L$50</c:f>
              <c:numCache>
                <c:ptCount val="1"/>
                <c:pt idx="0">
                  <c:v>3870</c:v>
                </c:pt>
              </c:numCache>
            </c:numRef>
          </c:val>
        </c:ser>
        <c:ser>
          <c:idx val="34"/>
          <c:order val="34"/>
          <c:tx>
            <c:strRef>
              <c:f>List1!$E$51</c:f>
              <c:strCache>
                <c:ptCount val="1"/>
                <c:pt idx="0">
                  <c:v>Svatá hora (Křižanov)</c:v>
                </c:pt>
              </c:strCache>
            </c:strRef>
          </c:tx>
          <c:spPr>
            <a:solidFill>
              <a:srgbClr val="B7DEE8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-540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1"/>
              <c:showPercent val="0"/>
              <c:separator>;</c:separator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;</c:separator>
          </c:dLbls>
          <c:val>
            <c:numRef>
              <c:f>List1!$L$51</c:f>
              <c:numCache>
                <c:ptCount val="1"/>
                <c:pt idx="0">
                  <c:v>3706</c:v>
                </c:pt>
              </c:numCache>
            </c:numRef>
          </c:val>
        </c:ser>
        <c:ser>
          <c:idx val="35"/>
          <c:order val="35"/>
          <c:tx>
            <c:strRef>
              <c:f>List1!$E$52</c:f>
              <c:strCache>
                <c:ptCount val="1"/>
                <c:pt idx="0">
                  <c:v>Librův kopec</c:v>
                </c:pt>
              </c:strCache>
            </c:strRef>
          </c:tx>
          <c:spPr>
            <a:solidFill>
              <a:srgbClr val="B7DEE8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1"/>
              <c:showPercent val="0"/>
              <c:separator>;</c:separator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1"/>
            <c:showVal val="1"/>
            <c:showBubbleSize val="0"/>
            <c:showCatName val="0"/>
            <c:showSerName val="0"/>
            <c:showPercent val="0"/>
          </c:dLbls>
          <c:val>
            <c:numRef>
              <c:f>List1!$L$52</c:f>
              <c:numCache>
                <c:ptCount val="1"/>
                <c:pt idx="0">
                  <c:v>2112</c:v>
                </c:pt>
              </c:numCache>
            </c:numRef>
          </c:val>
        </c:ser>
        <c:ser>
          <c:idx val="36"/>
          <c:order val="36"/>
          <c:tx>
            <c:strRef>
              <c:f>List1!$E$55</c:f>
              <c:strCache>
                <c:ptCount val="1"/>
                <c:pt idx="0">
                  <c:v>Záraz</c:v>
                </c:pt>
              </c:strCache>
            </c:strRef>
          </c:tx>
          <c:spPr>
            <a:solidFill>
              <a:srgbClr val="B7DEE8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List1!$L$55</c:f>
              <c:numCache>
                <c:ptCount val="1"/>
                <c:pt idx="0">
                  <c:v>3145</c:v>
                </c:pt>
              </c:numCache>
            </c:numRef>
          </c:val>
        </c:ser>
        <c:ser>
          <c:idx val="37"/>
          <c:order val="37"/>
          <c:tx>
            <c:strRef>
              <c:f>List1!$E$57</c:f>
              <c:strCache>
                <c:ptCount val="1"/>
                <c:pt idx="0">
                  <c:v>Babylón - Ujčov</c:v>
                </c:pt>
              </c:strCache>
            </c:strRef>
          </c:tx>
          <c:spPr>
            <a:solidFill>
              <a:srgbClr val="B7DEE8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List1!$L$57</c:f>
              <c:numCache>
                <c:ptCount val="1"/>
                <c:pt idx="0">
                  <c:v>4800</c:v>
                </c:pt>
              </c:numCache>
            </c:numRef>
          </c:val>
        </c:ser>
        <c:ser>
          <c:idx val="38"/>
          <c:order val="38"/>
          <c:tx>
            <c:strRef>
              <c:f>List1!$E$58</c:f>
              <c:strCache>
                <c:ptCount val="1"/>
                <c:pt idx="0">
                  <c:v>Pod Skřítkem</c:v>
                </c:pt>
              </c:strCache>
            </c:strRef>
          </c:tx>
          <c:spPr>
            <a:solidFill>
              <a:srgbClr val="B7DEE8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List1!$L$58</c:f>
              <c:numCache>
                <c:ptCount val="1"/>
                <c:pt idx="0">
                  <c:v>1136</c:v>
                </c:pt>
              </c:numCache>
            </c:numRef>
          </c:val>
        </c:ser>
        <c:ser>
          <c:idx val="39"/>
          <c:order val="39"/>
          <c:tx>
            <c:strRef>
              <c:f>List1!$E$59</c:f>
              <c:strCache>
                <c:ptCount val="1"/>
                <c:pt idx="0">
                  <c:v>Horní les</c:v>
                </c:pt>
              </c:strCache>
            </c:strRef>
          </c:tx>
          <c:spPr>
            <a:solidFill>
              <a:srgbClr val="B7DEE8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List1!$L$59</c:f>
              <c:numCache>
                <c:ptCount val="1"/>
                <c:pt idx="0">
                  <c:v>3178</c:v>
                </c:pt>
              </c:numCache>
            </c:numRef>
          </c:val>
        </c:ser>
        <c:ser>
          <c:idx val="40"/>
          <c:order val="40"/>
          <c:tx>
            <c:strRef>
              <c:f>List1!$E$60</c:f>
              <c:strCache>
                <c:ptCount val="1"/>
                <c:pt idx="0">
                  <c:v>Helišova skála</c:v>
                </c:pt>
              </c:strCache>
            </c:strRef>
          </c:tx>
          <c:spPr>
            <a:solidFill>
              <a:srgbClr val="B7DEE8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List1!$L$60</c:f>
              <c:numCache>
                <c:ptCount val="1"/>
                <c:pt idx="0">
                  <c:v>1740</c:v>
                </c:pt>
              </c:numCache>
            </c:numRef>
          </c:val>
        </c:ser>
        <c:axId val="49726970"/>
        <c:axId val="8608867"/>
      </c:barChart>
      <c:catAx>
        <c:axId val="497269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crossAx val="8608867"/>
        <c:crosses val="autoZero"/>
        <c:auto val="1"/>
        <c:lblOffset val="100"/>
        <c:tickLblSkip val="1"/>
        <c:noMultiLvlLbl val="0"/>
      </c:catAx>
      <c:valAx>
        <c:axId val="860886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počet bodů</a:t>
                </a:r>
              </a:p>
            </c:rich>
          </c:tx>
          <c:layout>
            <c:manualLayout>
              <c:xMode val="factor"/>
              <c:yMode val="factor"/>
              <c:x val="0.02225"/>
              <c:y val="0.13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72697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Počet spojení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10625"/>
          <c:w val="0.9485"/>
          <c:h val="0.8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List1!$E$10</c:f>
              <c:strCache>
                <c:ptCount val="1"/>
                <c:pt idx="0">
                  <c:v>Urbanův kopec</c:v>
                </c:pt>
              </c:strCache>
            </c:strRef>
          </c:tx>
          <c:spPr>
            <a:solidFill>
              <a:srgbClr val="C0504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List1!$K$10</c:f>
              <c:numCache>
                <c:ptCount val="1"/>
                <c:pt idx="0">
                  <c:v>49</c:v>
                </c:pt>
              </c:numCache>
            </c:numRef>
          </c:val>
        </c:ser>
        <c:ser>
          <c:idx val="1"/>
          <c:order val="1"/>
          <c:tx>
            <c:strRef>
              <c:f>List1!$E$11</c:f>
              <c:strCache>
                <c:ptCount val="1"/>
                <c:pt idx="0">
                  <c:v>Babylón (Kaly)</c:v>
                </c:pt>
              </c:strCache>
            </c:strRef>
          </c:tx>
          <c:spPr>
            <a:solidFill>
              <a:srgbClr val="C0504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List1!$K$11</c:f>
              <c:numCache>
                <c:ptCount val="1"/>
                <c:pt idx="0">
                  <c:v>60</c:v>
                </c:pt>
              </c:numCache>
            </c:numRef>
          </c:val>
        </c:ser>
        <c:ser>
          <c:idx val="2"/>
          <c:order val="2"/>
          <c:tx>
            <c:strRef>
              <c:f>List1!$E$12</c:f>
              <c:strCache>
                <c:ptCount val="1"/>
                <c:pt idx="0">
                  <c:v>Babylón (Kozárov)</c:v>
                </c:pt>
              </c:strCache>
            </c:strRef>
          </c:tx>
          <c:spPr>
            <a:solidFill>
              <a:srgbClr val="C0504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List1!$K$12</c:f>
              <c:numCache>
                <c:ptCount val="1"/>
                <c:pt idx="0">
                  <c:v>71</c:v>
                </c:pt>
              </c:numCache>
            </c:numRef>
          </c:val>
        </c:ser>
        <c:ser>
          <c:idx val="3"/>
          <c:order val="3"/>
          <c:tx>
            <c:strRef>
              <c:f>List1!$E$13</c:f>
              <c:strCache>
                <c:ptCount val="1"/>
                <c:pt idx="0">
                  <c:v>Urbanův kopec</c:v>
                </c:pt>
              </c:strCache>
            </c:strRef>
          </c:tx>
          <c:spPr>
            <a:solidFill>
              <a:srgbClr val="C0504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List1!$K$13</c:f>
              <c:numCache>
                <c:ptCount val="1"/>
                <c:pt idx="0">
                  <c:v>39</c:v>
                </c:pt>
              </c:numCache>
            </c:numRef>
          </c:val>
        </c:ser>
        <c:ser>
          <c:idx val="4"/>
          <c:order val="4"/>
          <c:tx>
            <c:strRef>
              <c:f>List1!$E$15</c:f>
              <c:strCache>
                <c:ptCount val="1"/>
                <c:pt idx="0">
                  <c:v>Urbanův kopec</c:v>
                </c:pt>
              </c:strCache>
            </c:strRef>
          </c:tx>
          <c:spPr>
            <a:solidFill>
              <a:srgbClr val="558ED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List1!$K$15</c:f>
              <c:numCache>
                <c:ptCount val="1"/>
                <c:pt idx="0">
                  <c:v>59</c:v>
                </c:pt>
              </c:numCache>
            </c:numRef>
          </c:val>
        </c:ser>
        <c:ser>
          <c:idx val="5"/>
          <c:order val="5"/>
          <c:tx>
            <c:strRef>
              <c:f>List1!$E$16</c:f>
              <c:strCache>
                <c:ptCount val="1"/>
                <c:pt idx="0">
                  <c:v>Heřmanovská hora</c:v>
                </c:pt>
              </c:strCache>
            </c:strRef>
          </c:tx>
          <c:spPr>
            <a:solidFill>
              <a:srgbClr val="558ED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List1!$K$16</c:f>
              <c:numCache>
                <c:ptCount val="1"/>
                <c:pt idx="0">
                  <c:v>68</c:v>
                </c:pt>
              </c:numCache>
            </c:numRef>
          </c:val>
        </c:ser>
        <c:ser>
          <c:idx val="6"/>
          <c:order val="6"/>
          <c:tx>
            <c:strRef>
              <c:f>List1!$E$17</c:f>
              <c:strCache>
                <c:ptCount val="1"/>
                <c:pt idx="0">
                  <c:v>Horní les</c:v>
                </c:pt>
              </c:strCache>
            </c:strRef>
          </c:tx>
          <c:spPr>
            <a:solidFill>
              <a:srgbClr val="558ED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List1!$K$17</c:f>
              <c:numCache>
                <c:ptCount val="1"/>
                <c:pt idx="0">
                  <c:v>95</c:v>
                </c:pt>
              </c:numCache>
            </c:numRef>
          </c:val>
        </c:ser>
        <c:ser>
          <c:idx val="7"/>
          <c:order val="7"/>
          <c:tx>
            <c:strRef>
              <c:f>List1!$E$18</c:f>
              <c:strCache>
                <c:ptCount val="1"/>
                <c:pt idx="0">
                  <c:v>Urbanův kopec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558ED5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-540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List1!$K$18</c:f>
              <c:numCache>
                <c:ptCount val="1"/>
                <c:pt idx="0">
                  <c:v>63</c:v>
                </c:pt>
              </c:numCache>
            </c:numRef>
          </c:val>
        </c:ser>
        <c:ser>
          <c:idx val="8"/>
          <c:order val="8"/>
          <c:tx>
            <c:strRef>
              <c:f>List1!$E$21</c:f>
              <c:strCache>
                <c:ptCount val="1"/>
                <c:pt idx="0">
                  <c:v>Skalky</c:v>
                </c:pt>
              </c:strCache>
            </c:strRef>
          </c:tx>
          <c:spPr>
            <a:solidFill>
              <a:srgbClr val="558ED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List1!$K$21</c:f>
              <c:numCache>
                <c:ptCount val="1"/>
                <c:pt idx="0">
                  <c:v>68</c:v>
                </c:pt>
              </c:numCache>
            </c:numRef>
          </c:val>
        </c:ser>
        <c:ser>
          <c:idx val="9"/>
          <c:order val="9"/>
          <c:tx>
            <c:strRef>
              <c:f>List1!$E$23</c:f>
              <c:strCache>
                <c:ptCount val="1"/>
                <c:pt idx="0">
                  <c:v>Zatloukalův vrch</c:v>
                </c:pt>
              </c:strCache>
            </c:strRef>
          </c:tx>
          <c:spPr>
            <a:solidFill>
              <a:srgbClr val="558ED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List1!$K$23</c:f>
              <c:numCache>
                <c:ptCount val="1"/>
                <c:pt idx="0">
                  <c:v>69</c:v>
                </c:pt>
              </c:numCache>
            </c:numRef>
          </c:val>
        </c:ser>
        <c:ser>
          <c:idx val="10"/>
          <c:order val="10"/>
          <c:tx>
            <c:strRef>
              <c:f>List1!$E$24</c:f>
              <c:strCache>
                <c:ptCount val="1"/>
                <c:pt idx="0">
                  <c:v>Horní les</c:v>
                </c:pt>
              </c:strCache>
            </c:strRef>
          </c:tx>
          <c:spPr>
            <a:solidFill>
              <a:srgbClr val="558ED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List1!$K$24</c:f>
              <c:numCache>
                <c:ptCount val="1"/>
                <c:pt idx="0">
                  <c:v>97</c:v>
                </c:pt>
              </c:numCache>
            </c:numRef>
          </c:val>
        </c:ser>
        <c:ser>
          <c:idx val="11"/>
          <c:order val="11"/>
          <c:tx>
            <c:strRef>
              <c:f>List1!$E$25</c:f>
              <c:strCache>
                <c:ptCount val="1"/>
                <c:pt idx="0">
                  <c:v>Babylón (Kaly)</c:v>
                </c:pt>
              </c:strCache>
            </c:strRef>
          </c:tx>
          <c:spPr>
            <a:solidFill>
              <a:srgbClr val="558ED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List1!$K$25</c:f>
              <c:numCache>
                <c:ptCount val="1"/>
                <c:pt idx="0">
                  <c:v>52</c:v>
                </c:pt>
              </c:numCache>
            </c:numRef>
          </c:val>
        </c:ser>
        <c:ser>
          <c:idx val="12"/>
          <c:order val="12"/>
          <c:tx>
            <c:strRef>
              <c:f>List1!$E$26</c:f>
              <c:strCache>
                <c:ptCount val="1"/>
                <c:pt idx="0">
                  <c:v>Urbanův kopec</c:v>
                </c:pt>
              </c:strCache>
            </c:strRef>
          </c:tx>
          <c:spPr>
            <a:solidFill>
              <a:srgbClr val="558ED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List1!$K$26</c:f>
              <c:numCache>
                <c:ptCount val="1"/>
                <c:pt idx="0">
                  <c:v>43</c:v>
                </c:pt>
              </c:numCache>
            </c:numRef>
          </c:val>
        </c:ser>
        <c:ser>
          <c:idx val="13"/>
          <c:order val="13"/>
          <c:tx>
            <c:strRef>
              <c:f>List1!$E$27</c:f>
              <c:strCache>
                <c:ptCount val="1"/>
                <c:pt idx="0">
                  <c:v>Urbanův kopec</c:v>
                </c:pt>
              </c:strCache>
            </c:strRef>
          </c:tx>
          <c:spPr>
            <a:solidFill>
              <a:srgbClr val="FAC09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List1!$K$27</c:f>
              <c:numCache>
                <c:ptCount val="1"/>
                <c:pt idx="0">
                  <c:v>68</c:v>
                </c:pt>
              </c:numCache>
            </c:numRef>
          </c:val>
        </c:ser>
        <c:ser>
          <c:idx val="14"/>
          <c:order val="14"/>
          <c:tx>
            <c:strRef>
              <c:f>List1!$E$28</c:f>
              <c:strCache>
                <c:ptCount val="1"/>
                <c:pt idx="0">
                  <c:v>Braníškov</c:v>
                </c:pt>
              </c:strCache>
            </c:strRef>
          </c:tx>
          <c:spPr>
            <a:solidFill>
              <a:srgbClr val="FAC09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List1!$K$28</c:f>
              <c:numCache>
                <c:ptCount val="1"/>
                <c:pt idx="0">
                  <c:v>51</c:v>
                </c:pt>
              </c:numCache>
            </c:numRef>
          </c:val>
        </c:ser>
        <c:ser>
          <c:idx val="15"/>
          <c:order val="15"/>
          <c:tx>
            <c:strRef>
              <c:f>List1!$E$29</c:f>
              <c:strCache>
                <c:ptCount val="1"/>
                <c:pt idx="0">
                  <c:v>Horní les</c:v>
                </c:pt>
              </c:strCache>
            </c:strRef>
          </c:tx>
          <c:spPr>
            <a:solidFill>
              <a:srgbClr val="FAC09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List1!$K$29</c:f>
              <c:numCache>
                <c:ptCount val="1"/>
                <c:pt idx="0">
                  <c:v>87</c:v>
                </c:pt>
              </c:numCache>
            </c:numRef>
          </c:val>
        </c:ser>
        <c:ser>
          <c:idx val="16"/>
          <c:order val="16"/>
          <c:tx>
            <c:strRef>
              <c:f>List1!$E$30</c:f>
              <c:strCache>
                <c:ptCount val="1"/>
                <c:pt idx="0">
                  <c:v>Urbanův kopec</c:v>
                </c:pt>
              </c:strCache>
            </c:strRef>
          </c:tx>
          <c:spPr>
            <a:solidFill>
              <a:srgbClr val="FAC09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AC09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-540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List1!$K$30</c:f>
              <c:numCache>
                <c:ptCount val="1"/>
                <c:pt idx="0">
                  <c:v>44</c:v>
                </c:pt>
              </c:numCache>
            </c:numRef>
          </c:val>
        </c:ser>
        <c:ser>
          <c:idx val="17"/>
          <c:order val="17"/>
          <c:tx>
            <c:strRef>
              <c:f>List1!$E$31</c:f>
              <c:strCache>
                <c:ptCount val="1"/>
                <c:pt idx="0">
                  <c:v>Hlinský kopec</c:v>
                </c:pt>
              </c:strCache>
            </c:strRef>
          </c:tx>
          <c:spPr>
            <a:solidFill>
              <a:srgbClr val="FAC09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List1!$K$31</c:f>
              <c:numCache>
                <c:ptCount val="1"/>
                <c:pt idx="0">
                  <c:v>60</c:v>
                </c:pt>
              </c:numCache>
            </c:numRef>
          </c:val>
        </c:ser>
        <c:ser>
          <c:idx val="18"/>
          <c:order val="18"/>
          <c:tx>
            <c:strRef>
              <c:f>List1!$E$29</c:f>
              <c:strCache>
                <c:ptCount val="1"/>
                <c:pt idx="0">
                  <c:v>Horní les</c:v>
                </c:pt>
              </c:strCache>
            </c:strRef>
          </c:tx>
          <c:spPr>
            <a:solidFill>
              <a:srgbClr val="FAC090"/>
            </a:solidFill>
            <a:ln w="12700">
              <a:solidFill>
                <a:srgbClr val="000000"/>
              </a:solidFill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List1!$K$33</c:f>
              <c:numCache>
                <c:ptCount val="1"/>
                <c:pt idx="0">
                  <c:v>74</c:v>
                </c:pt>
              </c:numCache>
            </c:numRef>
          </c:val>
        </c:ser>
        <c:ser>
          <c:idx val="19"/>
          <c:order val="19"/>
          <c:tx>
            <c:strRef>
              <c:f>List1!$E$34</c:f>
              <c:strCache>
                <c:ptCount val="1"/>
                <c:pt idx="0">
                  <c:v>Babylón - Ujčov</c:v>
                </c:pt>
              </c:strCache>
            </c:strRef>
          </c:tx>
          <c:spPr>
            <a:solidFill>
              <a:srgbClr val="FAC09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List1!$K$34</c:f>
              <c:numCache>
                <c:ptCount val="1"/>
                <c:pt idx="0">
                  <c:v>50</c:v>
                </c:pt>
              </c:numCache>
            </c:numRef>
          </c:val>
        </c:ser>
        <c:ser>
          <c:idx val="20"/>
          <c:order val="20"/>
          <c:tx>
            <c:strRef>
              <c:f>List1!$E$35</c:f>
              <c:strCache>
                <c:ptCount val="1"/>
                <c:pt idx="0">
                  <c:v>Vršava</c:v>
                </c:pt>
              </c:strCache>
            </c:strRef>
          </c:tx>
          <c:spPr>
            <a:solidFill>
              <a:srgbClr val="FAC09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List1!$K$35</c:f>
              <c:numCache>
                <c:ptCount val="1"/>
                <c:pt idx="0">
                  <c:v>50</c:v>
                </c:pt>
              </c:numCache>
            </c:numRef>
          </c:val>
        </c:ser>
        <c:ser>
          <c:idx val="21"/>
          <c:order val="21"/>
          <c:tx>
            <c:strRef>
              <c:f>List1!$E$36</c:f>
              <c:strCache>
                <c:ptCount val="1"/>
                <c:pt idx="0">
                  <c:v>Urbanův kopec</c:v>
                </c:pt>
              </c:strCache>
            </c:strRef>
          </c:tx>
          <c:spPr>
            <a:solidFill>
              <a:srgbClr val="FAC09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List1!$K$36</c:f>
              <c:numCache>
                <c:ptCount val="1"/>
                <c:pt idx="0">
                  <c:v>53</c:v>
                </c:pt>
              </c:numCache>
            </c:numRef>
          </c:val>
        </c:ser>
        <c:ser>
          <c:idx val="22"/>
          <c:order val="22"/>
          <c:tx>
            <c:strRef>
              <c:f>List1!$E$37</c:f>
              <c:strCache>
                <c:ptCount val="1"/>
                <c:pt idx="0">
                  <c:v>Útěchov</c:v>
                </c:pt>
              </c:strCache>
            </c:strRef>
          </c:tx>
          <c:spPr>
            <a:solidFill>
              <a:srgbClr val="C3D69B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List1!$K$37</c:f>
              <c:numCache>
                <c:ptCount val="1"/>
                <c:pt idx="0">
                  <c:v>55</c:v>
                </c:pt>
              </c:numCache>
            </c:numRef>
          </c:val>
        </c:ser>
        <c:ser>
          <c:idx val="23"/>
          <c:order val="23"/>
          <c:tx>
            <c:strRef>
              <c:f>List1!$E$38</c:f>
              <c:strCache>
                <c:ptCount val="1"/>
                <c:pt idx="0">
                  <c:v>Horní les</c:v>
                </c:pt>
              </c:strCache>
            </c:strRef>
          </c:tx>
          <c:spPr>
            <a:solidFill>
              <a:srgbClr val="C3D69B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List1!$K$38</c:f>
              <c:numCache>
                <c:ptCount val="1"/>
                <c:pt idx="0">
                  <c:v>96</c:v>
                </c:pt>
              </c:numCache>
            </c:numRef>
          </c:val>
        </c:ser>
        <c:ser>
          <c:idx val="24"/>
          <c:order val="24"/>
          <c:tx>
            <c:strRef>
              <c:f>List1!$E$39</c:f>
              <c:strCache>
                <c:ptCount val="1"/>
                <c:pt idx="0">
                  <c:v>Babylón (Kaly)</c:v>
                </c:pt>
              </c:strCache>
            </c:strRef>
          </c:tx>
          <c:spPr>
            <a:solidFill>
              <a:srgbClr val="C3D69B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List1!$K$39</c:f>
              <c:numCache>
                <c:ptCount val="1"/>
                <c:pt idx="0">
                  <c:v>56</c:v>
                </c:pt>
              </c:numCache>
            </c:numRef>
          </c:val>
        </c:ser>
        <c:ser>
          <c:idx val="25"/>
          <c:order val="25"/>
          <c:tx>
            <c:strRef>
              <c:f>List1!$E$40</c:f>
              <c:strCache>
                <c:ptCount val="1"/>
                <c:pt idx="0">
                  <c:v>Bukovinka</c:v>
                </c:pt>
              </c:strCache>
            </c:strRef>
          </c:tx>
          <c:spPr>
            <a:solidFill>
              <a:srgbClr val="C3D69B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List1!$K$40</c:f>
              <c:numCache>
                <c:ptCount val="1"/>
                <c:pt idx="0">
                  <c:v>56</c:v>
                </c:pt>
              </c:numCache>
            </c:numRef>
          </c:val>
        </c:ser>
        <c:ser>
          <c:idx val="26"/>
          <c:order val="26"/>
          <c:tx>
            <c:strRef>
              <c:f>List1!$E$42</c:f>
              <c:strCache>
                <c:ptCount val="1"/>
                <c:pt idx="0">
                  <c:v>Zelenkův kopec</c:v>
                </c:pt>
              </c:strCache>
            </c:strRef>
          </c:tx>
          <c:spPr>
            <a:solidFill>
              <a:srgbClr val="C3D69B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List1!$K$42</c:f>
              <c:numCache>
                <c:ptCount val="1"/>
                <c:pt idx="0">
                  <c:v>54</c:v>
                </c:pt>
              </c:numCache>
            </c:numRef>
          </c:val>
        </c:ser>
        <c:ser>
          <c:idx val="27"/>
          <c:order val="27"/>
          <c:tx>
            <c:strRef>
              <c:f>List1!$E$43</c:f>
              <c:strCache>
                <c:ptCount val="1"/>
                <c:pt idx="0">
                  <c:v>Brdo</c:v>
                </c:pt>
              </c:strCache>
            </c:strRef>
          </c:tx>
          <c:spPr>
            <a:solidFill>
              <a:srgbClr val="C3D69B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List1!$K$43</c:f>
              <c:numCache>
                <c:ptCount val="1"/>
                <c:pt idx="0">
                  <c:v>40</c:v>
                </c:pt>
              </c:numCache>
            </c:numRef>
          </c:val>
        </c:ser>
        <c:ser>
          <c:idx val="28"/>
          <c:order val="28"/>
          <c:tx>
            <c:strRef>
              <c:f>List1!$E$44</c:f>
              <c:strCache>
                <c:ptCount val="1"/>
                <c:pt idx="0">
                  <c:v>Lucký vrch</c:v>
                </c:pt>
              </c:strCache>
            </c:strRef>
          </c:tx>
          <c:spPr>
            <a:solidFill>
              <a:srgbClr val="C3D69B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List1!$K$44</c:f>
              <c:numCache>
                <c:ptCount val="1"/>
                <c:pt idx="0">
                  <c:v>62</c:v>
                </c:pt>
              </c:numCache>
            </c:numRef>
          </c:val>
        </c:ser>
        <c:ser>
          <c:idx val="29"/>
          <c:order val="29"/>
          <c:tx>
            <c:strRef>
              <c:f>List1!$E$45</c:f>
              <c:strCache>
                <c:ptCount val="1"/>
                <c:pt idx="0">
                  <c:v>Habrůvka</c:v>
                </c:pt>
              </c:strCache>
            </c:strRef>
          </c:tx>
          <c:spPr>
            <a:solidFill>
              <a:srgbClr val="C3D69B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List1!$K$45</c:f>
              <c:numCache>
                <c:ptCount val="1"/>
                <c:pt idx="0">
                  <c:v>51</c:v>
                </c:pt>
              </c:numCache>
            </c:numRef>
          </c:val>
        </c:ser>
        <c:ser>
          <c:idx val="30"/>
          <c:order val="30"/>
          <c:tx>
            <c:strRef>
              <c:f>List1!$E$47</c:f>
              <c:strCache>
                <c:ptCount val="1"/>
                <c:pt idx="0">
                  <c:v>Veselský chlum</c:v>
                </c:pt>
              </c:strCache>
            </c:strRef>
          </c:tx>
          <c:spPr>
            <a:solidFill>
              <a:srgbClr val="AABA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B7DEE8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-540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List1!$K$47</c:f>
              <c:numCache>
                <c:ptCount val="1"/>
                <c:pt idx="0">
                  <c:v>64</c:v>
                </c:pt>
              </c:numCache>
            </c:numRef>
          </c:val>
        </c:ser>
        <c:ser>
          <c:idx val="31"/>
          <c:order val="31"/>
          <c:tx>
            <c:strRef>
              <c:f>List1!$E$48</c:f>
              <c:strCache>
                <c:ptCount val="1"/>
                <c:pt idx="0">
                  <c:v>Kraví hora</c:v>
                </c:pt>
              </c:strCache>
            </c:strRef>
          </c:tx>
          <c:spPr>
            <a:solidFill>
              <a:srgbClr val="B7DEE8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List1!$K$48</c:f>
              <c:numCache>
                <c:ptCount val="1"/>
                <c:pt idx="0">
                  <c:v>63</c:v>
                </c:pt>
              </c:numCache>
            </c:numRef>
          </c:val>
        </c:ser>
        <c:ser>
          <c:idx val="32"/>
          <c:order val="32"/>
          <c:tx>
            <c:strRef>
              <c:f>List1!$E$49</c:f>
              <c:strCache>
                <c:ptCount val="1"/>
                <c:pt idx="0">
                  <c:v>Hlinský kopec</c:v>
                </c:pt>
              </c:strCache>
            </c:strRef>
          </c:tx>
          <c:spPr>
            <a:solidFill>
              <a:srgbClr val="B7DEE8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List1!$K$49</c:f>
              <c:numCache>
                <c:ptCount val="1"/>
                <c:pt idx="0">
                  <c:v>66</c:v>
                </c:pt>
              </c:numCache>
            </c:numRef>
          </c:val>
        </c:ser>
        <c:ser>
          <c:idx val="33"/>
          <c:order val="33"/>
          <c:tx>
            <c:strRef>
              <c:f>List1!$E$50</c:f>
              <c:strCache>
                <c:ptCount val="1"/>
                <c:pt idx="0">
                  <c:v>Babylón (Kozárov)</c:v>
                </c:pt>
              </c:strCache>
            </c:strRef>
          </c:tx>
          <c:spPr>
            <a:solidFill>
              <a:srgbClr val="B7DEE8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List1!$K$50</c:f>
              <c:numCache>
                <c:ptCount val="1"/>
                <c:pt idx="0">
                  <c:v>71</c:v>
                </c:pt>
              </c:numCache>
            </c:numRef>
          </c:val>
        </c:ser>
        <c:ser>
          <c:idx val="34"/>
          <c:order val="34"/>
          <c:tx>
            <c:strRef>
              <c:f>List1!$E$51</c:f>
              <c:strCache>
                <c:ptCount val="1"/>
                <c:pt idx="0">
                  <c:v>Svatá hora (Křižanov)</c:v>
                </c:pt>
              </c:strCache>
            </c:strRef>
          </c:tx>
          <c:spPr>
            <a:solidFill>
              <a:srgbClr val="B7DEE8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List1!$K$51</c:f>
              <c:numCache>
                <c:ptCount val="1"/>
                <c:pt idx="0">
                  <c:v>69</c:v>
                </c:pt>
              </c:numCache>
            </c:numRef>
          </c:val>
        </c:ser>
        <c:ser>
          <c:idx val="35"/>
          <c:order val="35"/>
          <c:tx>
            <c:strRef>
              <c:f>List1!$E$52</c:f>
              <c:strCache>
                <c:ptCount val="1"/>
                <c:pt idx="0">
                  <c:v>Librův kopec</c:v>
                </c:pt>
              </c:strCache>
            </c:strRef>
          </c:tx>
          <c:spPr>
            <a:solidFill>
              <a:srgbClr val="B7DEE8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List1!$K$52</c:f>
              <c:numCache>
                <c:ptCount val="1"/>
                <c:pt idx="0">
                  <c:v>61</c:v>
                </c:pt>
              </c:numCache>
            </c:numRef>
          </c:val>
        </c:ser>
        <c:ser>
          <c:idx val="36"/>
          <c:order val="36"/>
          <c:tx>
            <c:strRef>
              <c:f>List1!$E$55</c:f>
              <c:strCache>
                <c:ptCount val="1"/>
                <c:pt idx="0">
                  <c:v>Záraz</c:v>
                </c:pt>
              </c:strCache>
            </c:strRef>
          </c:tx>
          <c:spPr>
            <a:solidFill>
              <a:srgbClr val="B7DEE8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List1!$K$55</c:f>
              <c:numCache>
                <c:ptCount val="1"/>
                <c:pt idx="0">
                  <c:v>56</c:v>
                </c:pt>
              </c:numCache>
            </c:numRef>
          </c:val>
        </c:ser>
        <c:ser>
          <c:idx val="37"/>
          <c:order val="37"/>
          <c:tx>
            <c:strRef>
              <c:f>List1!$E$57</c:f>
              <c:strCache>
                <c:ptCount val="1"/>
                <c:pt idx="0">
                  <c:v>Babylón - Ujčov</c:v>
                </c:pt>
              </c:strCache>
            </c:strRef>
          </c:tx>
          <c:spPr>
            <a:solidFill>
              <a:srgbClr val="B7DEE8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List1!$K$57</c:f>
              <c:numCache>
                <c:ptCount val="1"/>
                <c:pt idx="0">
                  <c:v>73</c:v>
                </c:pt>
              </c:numCache>
            </c:numRef>
          </c:val>
        </c:ser>
        <c:ser>
          <c:idx val="38"/>
          <c:order val="38"/>
          <c:tx>
            <c:strRef>
              <c:f>List1!$E$58</c:f>
              <c:strCache>
                <c:ptCount val="1"/>
                <c:pt idx="0">
                  <c:v>Pod Skřítkem</c:v>
                </c:pt>
              </c:strCache>
            </c:strRef>
          </c:tx>
          <c:spPr>
            <a:solidFill>
              <a:srgbClr val="B7DEE8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List1!$K$58</c:f>
              <c:numCache>
                <c:ptCount val="1"/>
                <c:pt idx="0">
                  <c:v>46</c:v>
                </c:pt>
              </c:numCache>
            </c:numRef>
          </c:val>
        </c:ser>
        <c:ser>
          <c:idx val="39"/>
          <c:order val="39"/>
          <c:tx>
            <c:strRef>
              <c:f>List1!$E$59</c:f>
              <c:strCache>
                <c:ptCount val="1"/>
                <c:pt idx="0">
                  <c:v>Horní les</c:v>
                </c:pt>
              </c:strCache>
            </c:strRef>
          </c:tx>
          <c:spPr>
            <a:solidFill>
              <a:srgbClr val="B7DEE8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List1!$K$59</c:f>
              <c:numCache>
                <c:ptCount val="1"/>
                <c:pt idx="0">
                  <c:v>79</c:v>
                </c:pt>
              </c:numCache>
            </c:numRef>
          </c:val>
        </c:ser>
        <c:ser>
          <c:idx val="40"/>
          <c:order val="40"/>
          <c:tx>
            <c:strRef>
              <c:f>List1!$E$60</c:f>
              <c:strCache>
                <c:ptCount val="1"/>
                <c:pt idx="0">
                  <c:v>Helišova skála</c:v>
                </c:pt>
              </c:strCache>
            </c:strRef>
          </c:tx>
          <c:spPr>
            <a:solidFill>
              <a:srgbClr val="B7DEE8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List1!$K$60</c:f>
              <c:numCache>
                <c:ptCount val="1"/>
                <c:pt idx="0">
                  <c:v>63</c:v>
                </c:pt>
              </c:numCache>
            </c:numRef>
          </c:val>
        </c:ser>
        <c:axId val="57140912"/>
        <c:axId val="50408817"/>
      </c:barChart>
      <c:catAx>
        <c:axId val="571409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crossAx val="50408817"/>
        <c:crosses val="autoZero"/>
        <c:auto val="1"/>
        <c:lblOffset val="100"/>
        <c:tickLblSkip val="1"/>
        <c:noMultiLvlLbl val="0"/>
      </c:catAx>
      <c:valAx>
        <c:axId val="5040881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počet QSO</a:t>
                </a:r>
              </a:p>
            </c:rich>
          </c:tx>
          <c:layout>
            <c:manualLayout>
              <c:xMode val="factor"/>
              <c:yMode val="factor"/>
              <c:x val="0.016"/>
              <c:y val="0.13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14091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Graf nejdelších spojení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10625"/>
          <c:w val="0.9415"/>
          <c:h val="0.8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List1!$E$10</c:f>
              <c:strCache>
                <c:ptCount val="1"/>
                <c:pt idx="0">
                  <c:v>Urbanův kopec</c:v>
                </c:pt>
              </c:strCache>
            </c:strRef>
          </c:tx>
          <c:spPr>
            <a:solidFill>
              <a:srgbClr val="C0504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List1!$J$10</c:f>
              <c:numCache>
                <c:ptCount val="1"/>
                <c:pt idx="0">
                  <c:v>365</c:v>
                </c:pt>
              </c:numCache>
            </c:numRef>
          </c:val>
        </c:ser>
        <c:ser>
          <c:idx val="1"/>
          <c:order val="1"/>
          <c:tx>
            <c:strRef>
              <c:f>List1!$E$11</c:f>
              <c:strCache>
                <c:ptCount val="1"/>
                <c:pt idx="0">
                  <c:v>Babylón (Kaly)</c:v>
                </c:pt>
              </c:strCache>
            </c:strRef>
          </c:tx>
          <c:spPr>
            <a:solidFill>
              <a:srgbClr val="C0504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List1!$J$11</c:f>
              <c:numCache>
                <c:ptCount val="1"/>
                <c:pt idx="0">
                  <c:v>436</c:v>
                </c:pt>
              </c:numCache>
            </c:numRef>
          </c:val>
        </c:ser>
        <c:ser>
          <c:idx val="2"/>
          <c:order val="2"/>
          <c:tx>
            <c:strRef>
              <c:f>List1!$E$12</c:f>
              <c:strCache>
                <c:ptCount val="1"/>
                <c:pt idx="0">
                  <c:v>Babylón (Kozárov)</c:v>
                </c:pt>
              </c:strCache>
            </c:strRef>
          </c:tx>
          <c:spPr>
            <a:solidFill>
              <a:srgbClr val="C0504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List1!$J$12</c:f>
              <c:numCache>
                <c:ptCount val="1"/>
                <c:pt idx="0">
                  <c:v>409</c:v>
                </c:pt>
              </c:numCache>
            </c:numRef>
          </c:val>
        </c:ser>
        <c:ser>
          <c:idx val="3"/>
          <c:order val="3"/>
          <c:tx>
            <c:strRef>
              <c:f>List1!$E$13</c:f>
              <c:strCache>
                <c:ptCount val="1"/>
                <c:pt idx="0">
                  <c:v>Urbanův kopec</c:v>
                </c:pt>
              </c:strCache>
            </c:strRef>
          </c:tx>
          <c:spPr>
            <a:solidFill>
              <a:srgbClr val="C0504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List1!$J$13</c:f>
              <c:numCache>
                <c:ptCount val="1"/>
                <c:pt idx="0">
                  <c:v>267</c:v>
                </c:pt>
              </c:numCache>
            </c:numRef>
          </c:val>
        </c:ser>
        <c:ser>
          <c:idx val="4"/>
          <c:order val="4"/>
          <c:tx>
            <c:strRef>
              <c:f>List1!$E$15</c:f>
              <c:strCache>
                <c:ptCount val="1"/>
                <c:pt idx="0">
                  <c:v>Urbanův kopec</c:v>
                </c:pt>
              </c:strCache>
            </c:strRef>
          </c:tx>
          <c:spPr>
            <a:solidFill>
              <a:srgbClr val="558ED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List1!$J$15</c:f>
              <c:numCache>
                <c:ptCount val="1"/>
                <c:pt idx="0">
                  <c:v>314</c:v>
                </c:pt>
              </c:numCache>
            </c:numRef>
          </c:val>
        </c:ser>
        <c:ser>
          <c:idx val="5"/>
          <c:order val="5"/>
          <c:tx>
            <c:strRef>
              <c:f>List1!$E$16</c:f>
              <c:strCache>
                <c:ptCount val="1"/>
                <c:pt idx="0">
                  <c:v>Heřmanovská hora</c:v>
                </c:pt>
              </c:strCache>
            </c:strRef>
          </c:tx>
          <c:spPr>
            <a:solidFill>
              <a:srgbClr val="558ED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List1!$J$16</c:f>
              <c:numCache>
                <c:ptCount val="1"/>
                <c:pt idx="0">
                  <c:v>472</c:v>
                </c:pt>
              </c:numCache>
            </c:numRef>
          </c:val>
        </c:ser>
        <c:ser>
          <c:idx val="6"/>
          <c:order val="6"/>
          <c:tx>
            <c:strRef>
              <c:f>List1!$E$17</c:f>
              <c:strCache>
                <c:ptCount val="1"/>
                <c:pt idx="0">
                  <c:v>Horní les</c:v>
                </c:pt>
              </c:strCache>
            </c:strRef>
          </c:tx>
          <c:spPr>
            <a:solidFill>
              <a:srgbClr val="558ED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List1!$J$17</c:f>
              <c:numCache>
                <c:ptCount val="1"/>
                <c:pt idx="0">
                  <c:v>449</c:v>
                </c:pt>
              </c:numCache>
            </c:numRef>
          </c:val>
        </c:ser>
        <c:ser>
          <c:idx val="7"/>
          <c:order val="7"/>
          <c:tx>
            <c:strRef>
              <c:f>List1!$E$18</c:f>
              <c:strCache>
                <c:ptCount val="1"/>
                <c:pt idx="0">
                  <c:v>Urbanův kopec</c:v>
                </c:pt>
              </c:strCache>
            </c:strRef>
          </c:tx>
          <c:spPr>
            <a:solidFill>
              <a:srgbClr val="558ED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List1!$J$18</c:f>
              <c:numCache>
                <c:ptCount val="1"/>
                <c:pt idx="0">
                  <c:v>375</c:v>
                </c:pt>
              </c:numCache>
            </c:numRef>
          </c:val>
        </c:ser>
        <c:ser>
          <c:idx val="8"/>
          <c:order val="8"/>
          <c:tx>
            <c:strRef>
              <c:f>List1!$E$21</c:f>
              <c:strCache>
                <c:ptCount val="1"/>
                <c:pt idx="0">
                  <c:v>Skalky</c:v>
                </c:pt>
              </c:strCache>
            </c:strRef>
          </c:tx>
          <c:spPr>
            <a:solidFill>
              <a:srgbClr val="558ED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List1!$J$21</c:f>
              <c:numCache>
                <c:ptCount val="1"/>
                <c:pt idx="0">
                  <c:v>367</c:v>
                </c:pt>
              </c:numCache>
            </c:numRef>
          </c:val>
        </c:ser>
        <c:ser>
          <c:idx val="9"/>
          <c:order val="9"/>
          <c:tx>
            <c:strRef>
              <c:f>List1!$E$23</c:f>
              <c:strCache>
                <c:ptCount val="1"/>
                <c:pt idx="0">
                  <c:v>Zatloukalův vrch</c:v>
                </c:pt>
              </c:strCache>
            </c:strRef>
          </c:tx>
          <c:spPr>
            <a:solidFill>
              <a:srgbClr val="558ED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List1!$J$23</c:f>
              <c:numCache>
                <c:ptCount val="1"/>
                <c:pt idx="0">
                  <c:v>437</c:v>
                </c:pt>
              </c:numCache>
            </c:numRef>
          </c:val>
        </c:ser>
        <c:ser>
          <c:idx val="10"/>
          <c:order val="10"/>
          <c:tx>
            <c:strRef>
              <c:f>List1!$E$24</c:f>
              <c:strCache>
                <c:ptCount val="1"/>
                <c:pt idx="0">
                  <c:v>Horní les</c:v>
                </c:pt>
              </c:strCache>
            </c:strRef>
          </c:tx>
          <c:spPr>
            <a:solidFill>
              <a:srgbClr val="558ED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List1!$J$24</c:f>
              <c:numCache>
                <c:ptCount val="1"/>
                <c:pt idx="0">
                  <c:v>696</c:v>
                </c:pt>
              </c:numCache>
            </c:numRef>
          </c:val>
        </c:ser>
        <c:ser>
          <c:idx val="11"/>
          <c:order val="11"/>
          <c:tx>
            <c:strRef>
              <c:f>List1!$E$25</c:f>
              <c:strCache>
                <c:ptCount val="1"/>
                <c:pt idx="0">
                  <c:v>Babylón (Kaly)</c:v>
                </c:pt>
              </c:strCache>
            </c:strRef>
          </c:tx>
          <c:spPr>
            <a:solidFill>
              <a:srgbClr val="558ED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List1!$J$25</c:f>
              <c:numCache>
                <c:ptCount val="1"/>
                <c:pt idx="0">
                  <c:v>392</c:v>
                </c:pt>
              </c:numCache>
            </c:numRef>
          </c:val>
        </c:ser>
        <c:ser>
          <c:idx val="12"/>
          <c:order val="12"/>
          <c:tx>
            <c:strRef>
              <c:f>List1!$E$26</c:f>
              <c:strCache>
                <c:ptCount val="1"/>
                <c:pt idx="0">
                  <c:v>Urbanův kopec</c:v>
                </c:pt>
              </c:strCache>
            </c:strRef>
          </c:tx>
          <c:spPr>
            <a:solidFill>
              <a:srgbClr val="558ED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List1!$J$26</c:f>
              <c:numCache>
                <c:ptCount val="1"/>
                <c:pt idx="0">
                  <c:v>374</c:v>
                </c:pt>
              </c:numCache>
            </c:numRef>
          </c:val>
        </c:ser>
        <c:ser>
          <c:idx val="13"/>
          <c:order val="13"/>
          <c:tx>
            <c:strRef>
              <c:f>List1!$E$27</c:f>
              <c:strCache>
                <c:ptCount val="1"/>
                <c:pt idx="0">
                  <c:v>Urbanův kopec</c:v>
                </c:pt>
              </c:strCache>
            </c:strRef>
          </c:tx>
          <c:spPr>
            <a:solidFill>
              <a:srgbClr val="FAC09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List1!$J$27</c:f>
              <c:numCache>
                <c:ptCount val="1"/>
                <c:pt idx="0">
                  <c:v>245</c:v>
                </c:pt>
              </c:numCache>
            </c:numRef>
          </c:val>
        </c:ser>
        <c:ser>
          <c:idx val="14"/>
          <c:order val="14"/>
          <c:tx>
            <c:strRef>
              <c:f>List1!$E$28</c:f>
              <c:strCache>
                <c:ptCount val="1"/>
                <c:pt idx="0">
                  <c:v>Braníškov</c:v>
                </c:pt>
              </c:strCache>
            </c:strRef>
          </c:tx>
          <c:spPr>
            <a:solidFill>
              <a:srgbClr val="FAC09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List1!$J$28</c:f>
              <c:numCache>
                <c:ptCount val="1"/>
                <c:pt idx="0">
                  <c:v>240</c:v>
                </c:pt>
              </c:numCache>
            </c:numRef>
          </c:val>
        </c:ser>
        <c:ser>
          <c:idx val="15"/>
          <c:order val="15"/>
          <c:tx>
            <c:strRef>
              <c:f>List1!$E$29</c:f>
              <c:strCache>
                <c:ptCount val="1"/>
                <c:pt idx="0">
                  <c:v>Horní les</c:v>
                </c:pt>
              </c:strCache>
            </c:strRef>
          </c:tx>
          <c:spPr>
            <a:solidFill>
              <a:srgbClr val="FAC09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AC09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-540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List1!$J$29</c:f>
              <c:numCache>
                <c:ptCount val="1"/>
                <c:pt idx="0">
                  <c:v>450</c:v>
                </c:pt>
              </c:numCache>
            </c:numRef>
          </c:val>
        </c:ser>
        <c:ser>
          <c:idx val="16"/>
          <c:order val="16"/>
          <c:tx>
            <c:strRef>
              <c:f>List1!$E$30</c:f>
              <c:strCache>
                <c:ptCount val="1"/>
                <c:pt idx="0">
                  <c:v>Urbanův kopec</c:v>
                </c:pt>
              </c:strCache>
            </c:strRef>
          </c:tx>
          <c:spPr>
            <a:solidFill>
              <a:srgbClr val="FAC09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List1!$J$30</c:f>
              <c:numCache>
                <c:ptCount val="1"/>
                <c:pt idx="0">
                  <c:v>459</c:v>
                </c:pt>
              </c:numCache>
            </c:numRef>
          </c:val>
        </c:ser>
        <c:ser>
          <c:idx val="17"/>
          <c:order val="17"/>
          <c:tx>
            <c:strRef>
              <c:f>List1!$E$31</c:f>
              <c:strCache>
                <c:ptCount val="1"/>
                <c:pt idx="0">
                  <c:v>Hlinský kopec</c:v>
                </c:pt>
              </c:strCache>
            </c:strRef>
          </c:tx>
          <c:spPr>
            <a:solidFill>
              <a:srgbClr val="FAC09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List1!$J$31</c:f>
              <c:numCache>
                <c:ptCount val="1"/>
                <c:pt idx="0">
                  <c:v>478</c:v>
                </c:pt>
              </c:numCache>
            </c:numRef>
          </c:val>
        </c:ser>
        <c:ser>
          <c:idx val="18"/>
          <c:order val="18"/>
          <c:tx>
            <c:strRef>
              <c:f>List1!$E$33</c:f>
              <c:strCache>
                <c:ptCount val="1"/>
                <c:pt idx="0">
                  <c:v>Horní les</c:v>
                </c:pt>
              </c:strCache>
            </c:strRef>
          </c:tx>
          <c:spPr>
            <a:solidFill>
              <a:srgbClr val="FAC09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List1!$J$33</c:f>
              <c:numCache>
                <c:ptCount val="1"/>
                <c:pt idx="0">
                  <c:v>463</c:v>
                </c:pt>
              </c:numCache>
            </c:numRef>
          </c:val>
        </c:ser>
        <c:ser>
          <c:idx val="19"/>
          <c:order val="19"/>
          <c:tx>
            <c:strRef>
              <c:f>List1!$E$34</c:f>
              <c:strCache>
                <c:ptCount val="1"/>
                <c:pt idx="0">
                  <c:v>Babylón - Ujčov</c:v>
                </c:pt>
              </c:strCache>
            </c:strRef>
          </c:tx>
          <c:spPr>
            <a:solidFill>
              <a:srgbClr val="FAC09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List1!$J$34</c:f>
              <c:numCache>
                <c:ptCount val="1"/>
                <c:pt idx="0">
                  <c:v>622</c:v>
                </c:pt>
              </c:numCache>
            </c:numRef>
          </c:val>
        </c:ser>
        <c:ser>
          <c:idx val="20"/>
          <c:order val="20"/>
          <c:tx>
            <c:strRef>
              <c:f>List1!$E$35</c:f>
              <c:strCache>
                <c:ptCount val="1"/>
                <c:pt idx="0">
                  <c:v>Vršava</c:v>
                </c:pt>
              </c:strCache>
            </c:strRef>
          </c:tx>
          <c:spPr>
            <a:solidFill>
              <a:srgbClr val="FAC09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List1!$J$35</c:f>
              <c:numCache>
                <c:ptCount val="1"/>
                <c:pt idx="0">
                  <c:v>420</c:v>
                </c:pt>
              </c:numCache>
            </c:numRef>
          </c:val>
        </c:ser>
        <c:ser>
          <c:idx val="21"/>
          <c:order val="21"/>
          <c:tx>
            <c:strRef>
              <c:f>List1!$E$36</c:f>
              <c:strCache>
                <c:ptCount val="1"/>
                <c:pt idx="0">
                  <c:v>Urbanův kopec</c:v>
                </c:pt>
              </c:strCache>
            </c:strRef>
          </c:tx>
          <c:spPr>
            <a:solidFill>
              <a:srgbClr val="FAC09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List1!$J$36</c:f>
              <c:numCache>
                <c:ptCount val="1"/>
                <c:pt idx="0">
                  <c:v>411</c:v>
                </c:pt>
              </c:numCache>
            </c:numRef>
          </c:val>
        </c:ser>
        <c:ser>
          <c:idx val="22"/>
          <c:order val="22"/>
          <c:tx>
            <c:strRef>
              <c:f>List1!$E$37</c:f>
              <c:strCache>
                <c:ptCount val="1"/>
                <c:pt idx="0">
                  <c:v>Útěchov</c:v>
                </c:pt>
              </c:strCache>
            </c:strRef>
          </c:tx>
          <c:spPr>
            <a:solidFill>
              <a:srgbClr val="C3D69B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List1!$J$37</c:f>
              <c:numCache>
                <c:ptCount val="1"/>
                <c:pt idx="0">
                  <c:v>416</c:v>
                </c:pt>
              </c:numCache>
            </c:numRef>
          </c:val>
        </c:ser>
        <c:ser>
          <c:idx val="23"/>
          <c:order val="23"/>
          <c:tx>
            <c:strRef>
              <c:f>List1!$E$38</c:f>
              <c:strCache>
                <c:ptCount val="1"/>
                <c:pt idx="0">
                  <c:v>Horní les</c:v>
                </c:pt>
              </c:strCache>
            </c:strRef>
          </c:tx>
          <c:spPr>
            <a:solidFill>
              <a:srgbClr val="C3D69B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List1!$J$38</c:f>
              <c:numCache>
                <c:ptCount val="1"/>
                <c:pt idx="0">
                  <c:v>463</c:v>
                </c:pt>
              </c:numCache>
            </c:numRef>
          </c:val>
        </c:ser>
        <c:ser>
          <c:idx val="24"/>
          <c:order val="24"/>
          <c:tx>
            <c:strRef>
              <c:f>List1!$E$39</c:f>
              <c:strCache>
                <c:ptCount val="1"/>
                <c:pt idx="0">
                  <c:v>Babylón (Kaly)</c:v>
                </c:pt>
              </c:strCache>
            </c:strRef>
          </c:tx>
          <c:spPr>
            <a:solidFill>
              <a:srgbClr val="C3D69B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List1!$J$39</c:f>
              <c:numCache>
                <c:ptCount val="1"/>
                <c:pt idx="0">
                  <c:v>428</c:v>
                </c:pt>
              </c:numCache>
            </c:numRef>
          </c:val>
        </c:ser>
        <c:ser>
          <c:idx val="25"/>
          <c:order val="25"/>
          <c:tx>
            <c:strRef>
              <c:f>List1!$E$40</c:f>
              <c:strCache>
                <c:ptCount val="1"/>
                <c:pt idx="0">
                  <c:v>Bukovinka</c:v>
                </c:pt>
              </c:strCache>
            </c:strRef>
          </c:tx>
          <c:spPr>
            <a:solidFill>
              <a:srgbClr val="C3D69B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C3D69B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-540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List1!$J$40</c:f>
              <c:numCache>
                <c:ptCount val="1"/>
                <c:pt idx="0">
                  <c:v>612</c:v>
                </c:pt>
              </c:numCache>
            </c:numRef>
          </c:val>
        </c:ser>
        <c:ser>
          <c:idx val="26"/>
          <c:order val="26"/>
          <c:tx>
            <c:strRef>
              <c:f>List1!$E$42</c:f>
              <c:strCache>
                <c:ptCount val="1"/>
                <c:pt idx="0">
                  <c:v>Zelenkův kopec</c:v>
                </c:pt>
              </c:strCache>
            </c:strRef>
          </c:tx>
          <c:spPr>
            <a:solidFill>
              <a:srgbClr val="C3D69B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List1!$J$42</c:f>
              <c:numCache>
                <c:ptCount val="1"/>
                <c:pt idx="0">
                  <c:v>684</c:v>
                </c:pt>
              </c:numCache>
            </c:numRef>
          </c:val>
        </c:ser>
        <c:ser>
          <c:idx val="27"/>
          <c:order val="27"/>
          <c:tx>
            <c:strRef>
              <c:f>List1!$E$43</c:f>
              <c:strCache>
                <c:ptCount val="1"/>
                <c:pt idx="0">
                  <c:v>Brdo</c:v>
                </c:pt>
              </c:strCache>
            </c:strRef>
          </c:tx>
          <c:spPr>
            <a:solidFill>
              <a:srgbClr val="C3D69B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List1!$J$43</c:f>
              <c:numCache>
                <c:ptCount val="1"/>
                <c:pt idx="0">
                  <c:v>431</c:v>
                </c:pt>
              </c:numCache>
            </c:numRef>
          </c:val>
        </c:ser>
        <c:ser>
          <c:idx val="28"/>
          <c:order val="28"/>
          <c:tx>
            <c:strRef>
              <c:f>List1!$E$44</c:f>
              <c:strCache>
                <c:ptCount val="1"/>
                <c:pt idx="0">
                  <c:v>Lucký vrch</c:v>
                </c:pt>
              </c:strCache>
            </c:strRef>
          </c:tx>
          <c:spPr>
            <a:solidFill>
              <a:srgbClr val="C3D69B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List1!$J$44</c:f>
              <c:numCache>
                <c:ptCount val="1"/>
                <c:pt idx="0">
                  <c:v>512</c:v>
                </c:pt>
              </c:numCache>
            </c:numRef>
          </c:val>
        </c:ser>
        <c:ser>
          <c:idx val="29"/>
          <c:order val="29"/>
          <c:tx>
            <c:strRef>
              <c:f>List1!$E$45</c:f>
              <c:strCache>
                <c:ptCount val="1"/>
                <c:pt idx="0">
                  <c:v>Habrůvka</c:v>
                </c:pt>
              </c:strCache>
            </c:strRef>
          </c:tx>
          <c:spPr>
            <a:solidFill>
              <a:srgbClr val="C3D69B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List1!$J$45</c:f>
              <c:numCache>
                <c:ptCount val="1"/>
                <c:pt idx="0">
                  <c:v>272</c:v>
                </c:pt>
              </c:numCache>
            </c:numRef>
          </c:val>
        </c:ser>
        <c:ser>
          <c:idx val="30"/>
          <c:order val="30"/>
          <c:tx>
            <c:strRef>
              <c:f>List1!$E$47</c:f>
              <c:strCache>
                <c:ptCount val="1"/>
                <c:pt idx="0">
                  <c:v>Veselský chlum</c:v>
                </c:pt>
              </c:strCache>
            </c:strRef>
          </c:tx>
          <c:spPr>
            <a:solidFill>
              <a:srgbClr val="B7DEE8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List1!$J$47</c:f>
              <c:numCache>
                <c:ptCount val="1"/>
                <c:pt idx="0">
                  <c:v>604</c:v>
                </c:pt>
              </c:numCache>
            </c:numRef>
          </c:val>
        </c:ser>
        <c:ser>
          <c:idx val="31"/>
          <c:order val="31"/>
          <c:tx>
            <c:strRef>
              <c:f>List1!$E$48</c:f>
              <c:strCache>
                <c:ptCount val="1"/>
                <c:pt idx="0">
                  <c:v>Kraví hora</c:v>
                </c:pt>
              </c:strCache>
            </c:strRef>
          </c:tx>
          <c:spPr>
            <a:solidFill>
              <a:srgbClr val="B7DEE8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List1!$J$48</c:f>
              <c:numCache>
                <c:ptCount val="1"/>
                <c:pt idx="0">
                  <c:v>678</c:v>
                </c:pt>
              </c:numCache>
            </c:numRef>
          </c:val>
        </c:ser>
        <c:ser>
          <c:idx val="32"/>
          <c:order val="32"/>
          <c:tx>
            <c:strRef>
              <c:f>List1!$E$49</c:f>
              <c:strCache>
                <c:ptCount val="1"/>
                <c:pt idx="0">
                  <c:v>Hlinský kopec</c:v>
                </c:pt>
              </c:strCache>
            </c:strRef>
          </c:tx>
          <c:spPr>
            <a:solidFill>
              <a:srgbClr val="B7DEE8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List1!$J$49</c:f>
              <c:numCache>
                <c:ptCount val="1"/>
                <c:pt idx="0">
                  <c:v>574</c:v>
                </c:pt>
              </c:numCache>
            </c:numRef>
          </c:val>
        </c:ser>
        <c:ser>
          <c:idx val="33"/>
          <c:order val="33"/>
          <c:tx>
            <c:strRef>
              <c:f>List1!$E$50</c:f>
              <c:strCache>
                <c:ptCount val="1"/>
                <c:pt idx="0">
                  <c:v>Babylón (Kozárov)</c:v>
                </c:pt>
              </c:strCache>
            </c:strRef>
          </c:tx>
          <c:spPr>
            <a:solidFill>
              <a:srgbClr val="B7DEE8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List1!$J$50</c:f>
              <c:numCache>
                <c:ptCount val="1"/>
                <c:pt idx="0">
                  <c:v>633</c:v>
                </c:pt>
              </c:numCache>
            </c:numRef>
          </c:val>
        </c:ser>
        <c:ser>
          <c:idx val="34"/>
          <c:order val="34"/>
          <c:tx>
            <c:strRef>
              <c:f>List1!$E$51</c:f>
              <c:strCache>
                <c:ptCount val="1"/>
                <c:pt idx="0">
                  <c:v>Svatá hora (Křižanov)</c:v>
                </c:pt>
              </c:strCache>
            </c:strRef>
          </c:tx>
          <c:spPr>
            <a:solidFill>
              <a:srgbClr val="B7DEE8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List1!$J$51</c:f>
              <c:numCache>
                <c:ptCount val="1"/>
                <c:pt idx="0">
                  <c:v>491</c:v>
                </c:pt>
              </c:numCache>
            </c:numRef>
          </c:val>
        </c:ser>
        <c:ser>
          <c:idx val="35"/>
          <c:order val="35"/>
          <c:tx>
            <c:strRef>
              <c:f>List1!$E$52</c:f>
              <c:strCache>
                <c:ptCount val="1"/>
                <c:pt idx="0">
                  <c:v>Librův kopec</c:v>
                </c:pt>
              </c:strCache>
            </c:strRef>
          </c:tx>
          <c:spPr>
            <a:solidFill>
              <a:srgbClr val="B7DEE8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List1!$J$52</c:f>
              <c:numCache>
                <c:ptCount val="1"/>
                <c:pt idx="0">
                  <c:v>478</c:v>
                </c:pt>
              </c:numCache>
            </c:numRef>
          </c:val>
        </c:ser>
        <c:ser>
          <c:idx val="36"/>
          <c:order val="36"/>
          <c:tx>
            <c:strRef>
              <c:f>List1!$E$55</c:f>
              <c:strCache>
                <c:ptCount val="1"/>
                <c:pt idx="0">
                  <c:v>Záraz</c:v>
                </c:pt>
              </c:strCache>
            </c:strRef>
          </c:tx>
          <c:spPr>
            <a:solidFill>
              <a:srgbClr val="B7DEE8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List1!$J$55</c:f>
              <c:numCache>
                <c:ptCount val="1"/>
                <c:pt idx="0">
                  <c:v>673</c:v>
                </c:pt>
              </c:numCache>
            </c:numRef>
          </c:val>
        </c:ser>
        <c:ser>
          <c:idx val="37"/>
          <c:order val="37"/>
          <c:tx>
            <c:strRef>
              <c:f>List1!$E$57</c:f>
              <c:strCache>
                <c:ptCount val="1"/>
                <c:pt idx="0">
                  <c:v>Babylón - Ujčov</c:v>
                </c:pt>
              </c:strCache>
            </c:strRef>
          </c:tx>
          <c:spPr>
            <a:solidFill>
              <a:srgbClr val="B7DEE8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List1!$J$57</c:f>
              <c:numCache>
                <c:ptCount val="1"/>
                <c:pt idx="0">
                  <c:v>615</c:v>
                </c:pt>
              </c:numCache>
            </c:numRef>
          </c:val>
        </c:ser>
        <c:ser>
          <c:idx val="38"/>
          <c:order val="38"/>
          <c:tx>
            <c:strRef>
              <c:f>List1!$E$58</c:f>
              <c:strCache>
                <c:ptCount val="1"/>
                <c:pt idx="0">
                  <c:v>Pod Skřítkem</c:v>
                </c:pt>
              </c:strCache>
            </c:strRef>
          </c:tx>
          <c:spPr>
            <a:solidFill>
              <a:srgbClr val="B7DEE8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List1!$J$58</c:f>
              <c:numCache>
                <c:ptCount val="1"/>
                <c:pt idx="0">
                  <c:v>494</c:v>
                </c:pt>
              </c:numCache>
            </c:numRef>
          </c:val>
        </c:ser>
        <c:ser>
          <c:idx val="39"/>
          <c:order val="39"/>
          <c:tx>
            <c:strRef>
              <c:f>List1!$E$59</c:f>
              <c:strCache>
                <c:ptCount val="1"/>
                <c:pt idx="0">
                  <c:v>Horní les</c:v>
                </c:pt>
              </c:strCache>
            </c:strRef>
          </c:tx>
          <c:spPr>
            <a:solidFill>
              <a:srgbClr val="B7DEE8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List1!$J$59</c:f>
              <c:numCache>
                <c:ptCount val="1"/>
                <c:pt idx="0">
                  <c:v>555</c:v>
                </c:pt>
              </c:numCache>
            </c:numRef>
          </c:val>
        </c:ser>
        <c:ser>
          <c:idx val="40"/>
          <c:order val="40"/>
          <c:tx>
            <c:strRef>
              <c:f>List1!$E$60</c:f>
              <c:strCache>
                <c:ptCount val="1"/>
                <c:pt idx="0">
                  <c:v>Helišova skála</c:v>
                </c:pt>
              </c:strCache>
            </c:strRef>
          </c:tx>
          <c:spPr>
            <a:solidFill>
              <a:srgbClr val="B7DEE8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List1!$J$60</c:f>
              <c:numCache>
                <c:ptCount val="1"/>
                <c:pt idx="0">
                  <c:v>564</c:v>
                </c:pt>
              </c:numCache>
            </c:numRef>
          </c:val>
        </c:ser>
        <c:axId val="55656310"/>
        <c:axId val="15080143"/>
      </c:barChart>
      <c:catAx>
        <c:axId val="556563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crossAx val="15080143"/>
        <c:crosses val="autoZero"/>
        <c:auto val="1"/>
        <c:lblOffset val="100"/>
        <c:tickLblSkip val="1"/>
        <c:noMultiLvlLbl val="0"/>
      </c:catAx>
      <c:valAx>
        <c:axId val="1508014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>
            <c:manualLayout>
              <c:xMode val="factor"/>
              <c:yMode val="factor"/>
              <c:x val="0.00775"/>
              <c:y val="0.13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65631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Průměrný počet bodů za jedno spojení na jednotlivých kopcích</a:t>
            </a:r>
          </a:p>
        </c:rich>
      </c:tx>
      <c:layout>
        <c:manualLayout>
          <c:xMode val="factor"/>
          <c:yMode val="factor"/>
          <c:x val="-0.00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"/>
          <c:y val="0.15525"/>
          <c:w val="0.94625"/>
          <c:h val="0.7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List1!$E$10</c:f>
              <c:strCache>
                <c:ptCount val="1"/>
                <c:pt idx="0">
                  <c:v>Urbanův kopec</c:v>
                </c:pt>
              </c:strCache>
            </c:strRef>
          </c:tx>
          <c:spPr>
            <a:solidFill>
              <a:srgbClr val="C0504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List1!$P$10</c:f>
              <c:numCache>
                <c:ptCount val="1"/>
                <c:pt idx="0">
                  <c:v>41.714285714285715</c:v>
                </c:pt>
              </c:numCache>
            </c:numRef>
          </c:val>
        </c:ser>
        <c:ser>
          <c:idx val="1"/>
          <c:order val="1"/>
          <c:tx>
            <c:strRef>
              <c:f>List1!$E$11</c:f>
              <c:strCache>
                <c:ptCount val="1"/>
                <c:pt idx="0">
                  <c:v>Babylón (Kaly)</c:v>
                </c:pt>
              </c:strCache>
            </c:strRef>
          </c:tx>
          <c:spPr>
            <a:solidFill>
              <a:srgbClr val="C0504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List1!$P$11</c:f>
              <c:numCache>
                <c:ptCount val="1"/>
                <c:pt idx="0">
                  <c:v>42.93333333333333</c:v>
                </c:pt>
              </c:numCache>
            </c:numRef>
          </c:val>
        </c:ser>
        <c:ser>
          <c:idx val="2"/>
          <c:order val="2"/>
          <c:tx>
            <c:strRef>
              <c:f>List1!$E$12</c:f>
              <c:strCache>
                <c:ptCount val="1"/>
                <c:pt idx="0">
                  <c:v>Babylón (Kozárov)</c:v>
                </c:pt>
              </c:strCache>
            </c:strRef>
          </c:tx>
          <c:spPr>
            <a:solidFill>
              <a:srgbClr val="C0504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List1!$P$12</c:f>
              <c:numCache>
                <c:ptCount val="1"/>
                <c:pt idx="0">
                  <c:v>37.267605633802816</c:v>
                </c:pt>
              </c:numCache>
            </c:numRef>
          </c:val>
        </c:ser>
        <c:ser>
          <c:idx val="3"/>
          <c:order val="3"/>
          <c:tx>
            <c:strRef>
              <c:f>List1!$E$13</c:f>
              <c:strCache>
                <c:ptCount val="1"/>
                <c:pt idx="0">
                  <c:v>Urbanův kopec</c:v>
                </c:pt>
              </c:strCache>
            </c:strRef>
          </c:tx>
          <c:spPr>
            <a:solidFill>
              <a:srgbClr val="C0504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List1!$P$13</c:f>
              <c:numCache>
                <c:ptCount val="1"/>
                <c:pt idx="0">
                  <c:v>29.897435897435898</c:v>
                </c:pt>
              </c:numCache>
            </c:numRef>
          </c:val>
        </c:ser>
        <c:ser>
          <c:idx val="4"/>
          <c:order val="4"/>
          <c:tx>
            <c:strRef>
              <c:f>List1!$E$15</c:f>
              <c:strCache>
                <c:ptCount val="1"/>
                <c:pt idx="0">
                  <c:v>Urbanův kopec</c:v>
                </c:pt>
              </c:strCache>
            </c:strRef>
          </c:tx>
          <c:spPr>
            <a:solidFill>
              <a:srgbClr val="558ED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List1!$P$15</c:f>
              <c:numCache>
                <c:ptCount val="1"/>
                <c:pt idx="0">
                  <c:v>26.10169491525424</c:v>
                </c:pt>
              </c:numCache>
            </c:numRef>
          </c:val>
        </c:ser>
        <c:ser>
          <c:idx val="5"/>
          <c:order val="5"/>
          <c:tx>
            <c:strRef>
              <c:f>List1!$E$16</c:f>
              <c:strCache>
                <c:ptCount val="1"/>
                <c:pt idx="0">
                  <c:v>Heřmanovská hora</c:v>
                </c:pt>
              </c:strCache>
            </c:strRef>
          </c:tx>
          <c:spPr>
            <a:solidFill>
              <a:srgbClr val="558ED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List1!$P$16</c:f>
              <c:numCache>
                <c:ptCount val="1"/>
                <c:pt idx="0">
                  <c:v>33.88235294117647</c:v>
                </c:pt>
              </c:numCache>
            </c:numRef>
          </c:val>
        </c:ser>
        <c:ser>
          <c:idx val="6"/>
          <c:order val="6"/>
          <c:tx>
            <c:strRef>
              <c:f>List1!$E$17</c:f>
              <c:strCache>
                <c:ptCount val="1"/>
                <c:pt idx="0">
                  <c:v>Horní les</c:v>
                </c:pt>
              </c:strCache>
            </c:strRef>
          </c:tx>
          <c:spPr>
            <a:solidFill>
              <a:srgbClr val="558ED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List1!$P$17</c:f>
              <c:numCache>
                <c:ptCount val="1"/>
                <c:pt idx="0">
                  <c:v>44.21052631578947</c:v>
                </c:pt>
              </c:numCache>
            </c:numRef>
          </c:val>
        </c:ser>
        <c:ser>
          <c:idx val="7"/>
          <c:order val="7"/>
          <c:tx>
            <c:strRef>
              <c:f>List1!$E$18</c:f>
              <c:strCache>
                <c:ptCount val="1"/>
                <c:pt idx="0">
                  <c:v>Urbanův kopec</c:v>
                </c:pt>
              </c:strCache>
            </c:strRef>
          </c:tx>
          <c:spPr>
            <a:solidFill>
              <a:srgbClr val="558ED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List1!$P$18</c:f>
              <c:numCache>
                <c:ptCount val="1"/>
                <c:pt idx="0">
                  <c:v>26.825396825396826</c:v>
                </c:pt>
              </c:numCache>
            </c:numRef>
          </c:val>
        </c:ser>
        <c:ser>
          <c:idx val="8"/>
          <c:order val="8"/>
          <c:tx>
            <c:strRef>
              <c:f>List1!$E$21</c:f>
              <c:strCache>
                <c:ptCount val="1"/>
                <c:pt idx="0">
                  <c:v>Skalky</c:v>
                </c:pt>
              </c:strCache>
            </c:strRef>
          </c:tx>
          <c:spPr>
            <a:solidFill>
              <a:srgbClr val="558ED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List1!$P$21</c:f>
              <c:numCache>
                <c:ptCount val="1"/>
                <c:pt idx="0">
                  <c:v>30.08823529411765</c:v>
                </c:pt>
              </c:numCache>
            </c:numRef>
          </c:val>
        </c:ser>
        <c:ser>
          <c:idx val="9"/>
          <c:order val="9"/>
          <c:tx>
            <c:strRef>
              <c:f>List1!$E$23</c:f>
              <c:strCache>
                <c:ptCount val="1"/>
                <c:pt idx="0">
                  <c:v>Zatloukalův vrch</c:v>
                </c:pt>
              </c:strCache>
            </c:strRef>
          </c:tx>
          <c:spPr>
            <a:solidFill>
              <a:srgbClr val="558ED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List1!$P$23</c:f>
              <c:numCache>
                <c:ptCount val="1"/>
                <c:pt idx="0">
                  <c:v>30.44927536231884</c:v>
                </c:pt>
              </c:numCache>
            </c:numRef>
          </c:val>
        </c:ser>
        <c:ser>
          <c:idx val="10"/>
          <c:order val="10"/>
          <c:tx>
            <c:strRef>
              <c:f>List1!$E$24</c:f>
              <c:strCache>
                <c:ptCount val="1"/>
                <c:pt idx="0">
                  <c:v>Horní les</c:v>
                </c:pt>
              </c:strCache>
            </c:strRef>
          </c:tx>
          <c:spPr>
            <a:solidFill>
              <a:srgbClr val="558ED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List1!$P$24</c:f>
              <c:numCache>
                <c:ptCount val="1"/>
                <c:pt idx="0">
                  <c:v>54</c:v>
                </c:pt>
              </c:numCache>
            </c:numRef>
          </c:val>
        </c:ser>
        <c:ser>
          <c:idx val="11"/>
          <c:order val="11"/>
          <c:tx>
            <c:strRef>
              <c:f>List1!$E$25</c:f>
              <c:strCache>
                <c:ptCount val="1"/>
                <c:pt idx="0">
                  <c:v>Babylón (Kaly)</c:v>
                </c:pt>
              </c:strCache>
            </c:strRef>
          </c:tx>
          <c:spPr>
            <a:solidFill>
              <a:srgbClr val="558ED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List1!$P$25</c:f>
              <c:numCache>
                <c:ptCount val="1"/>
                <c:pt idx="0">
                  <c:v>51.38461538461539</c:v>
                </c:pt>
              </c:numCache>
            </c:numRef>
          </c:val>
        </c:ser>
        <c:ser>
          <c:idx val="12"/>
          <c:order val="12"/>
          <c:tx>
            <c:strRef>
              <c:f>List1!$E$26</c:f>
              <c:strCache>
                <c:ptCount val="1"/>
                <c:pt idx="0">
                  <c:v>Urbanův kopec</c:v>
                </c:pt>
              </c:strCache>
            </c:strRef>
          </c:tx>
          <c:spPr>
            <a:solidFill>
              <a:srgbClr val="558ED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List1!$P$26</c:f>
              <c:numCache>
                <c:ptCount val="1"/>
                <c:pt idx="0">
                  <c:v>33.76744186046512</c:v>
                </c:pt>
              </c:numCache>
            </c:numRef>
          </c:val>
        </c:ser>
        <c:ser>
          <c:idx val="13"/>
          <c:order val="13"/>
          <c:tx>
            <c:strRef>
              <c:f>List1!$E$27</c:f>
              <c:strCache>
                <c:ptCount val="1"/>
                <c:pt idx="0">
                  <c:v>Urbanův kopec</c:v>
                </c:pt>
              </c:strCache>
            </c:strRef>
          </c:tx>
          <c:spPr>
            <a:solidFill>
              <a:srgbClr val="FAC09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List1!$P$27</c:f>
              <c:numCache>
                <c:ptCount val="1"/>
                <c:pt idx="0">
                  <c:v>29.11764705882353</c:v>
                </c:pt>
              </c:numCache>
            </c:numRef>
          </c:val>
        </c:ser>
        <c:ser>
          <c:idx val="14"/>
          <c:order val="14"/>
          <c:tx>
            <c:strRef>
              <c:f>List1!$E$28</c:f>
              <c:strCache>
                <c:ptCount val="1"/>
                <c:pt idx="0">
                  <c:v>Braníškov</c:v>
                </c:pt>
              </c:strCache>
            </c:strRef>
          </c:tx>
          <c:spPr>
            <a:solidFill>
              <a:srgbClr val="FAC09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List1!$P$28</c:f>
              <c:numCache>
                <c:ptCount val="1"/>
                <c:pt idx="0">
                  <c:v>28.686274509803923</c:v>
                </c:pt>
              </c:numCache>
            </c:numRef>
          </c:val>
        </c:ser>
        <c:ser>
          <c:idx val="15"/>
          <c:order val="15"/>
          <c:tx>
            <c:strRef>
              <c:f>List1!$E$29</c:f>
              <c:strCache>
                <c:ptCount val="1"/>
                <c:pt idx="0">
                  <c:v>Horní les</c:v>
                </c:pt>
              </c:strCache>
            </c:strRef>
          </c:tx>
          <c:spPr>
            <a:solidFill>
              <a:srgbClr val="FAC09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List1!$P$29</c:f>
              <c:numCache>
                <c:ptCount val="1"/>
                <c:pt idx="0">
                  <c:v>36.160919540229884</c:v>
                </c:pt>
              </c:numCache>
            </c:numRef>
          </c:val>
        </c:ser>
        <c:ser>
          <c:idx val="16"/>
          <c:order val="16"/>
          <c:tx>
            <c:strRef>
              <c:f>List1!$E$30</c:f>
              <c:strCache>
                <c:ptCount val="1"/>
                <c:pt idx="0">
                  <c:v>Urbanův kopec</c:v>
                </c:pt>
              </c:strCache>
            </c:strRef>
          </c:tx>
          <c:spPr>
            <a:solidFill>
              <a:srgbClr val="FAC09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List1!$P$30</c:f>
              <c:numCache>
                <c:ptCount val="1"/>
                <c:pt idx="0">
                  <c:v>33.27272727272727</c:v>
                </c:pt>
              </c:numCache>
            </c:numRef>
          </c:val>
        </c:ser>
        <c:ser>
          <c:idx val="17"/>
          <c:order val="17"/>
          <c:tx>
            <c:strRef>
              <c:f>List1!$E$31</c:f>
              <c:strCache>
                <c:ptCount val="1"/>
                <c:pt idx="0">
                  <c:v>Hlinský kopec</c:v>
                </c:pt>
              </c:strCache>
            </c:strRef>
          </c:tx>
          <c:spPr>
            <a:solidFill>
              <a:srgbClr val="FAC09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List1!$P$31</c:f>
              <c:numCache>
                <c:ptCount val="1"/>
                <c:pt idx="0">
                  <c:v>38.35</c:v>
                </c:pt>
              </c:numCache>
            </c:numRef>
          </c:val>
        </c:ser>
        <c:ser>
          <c:idx val="18"/>
          <c:order val="18"/>
          <c:tx>
            <c:strRef>
              <c:f>List1!$E$33</c:f>
              <c:strCache>
                <c:ptCount val="1"/>
                <c:pt idx="0">
                  <c:v>Horní les</c:v>
                </c:pt>
              </c:strCache>
            </c:strRef>
          </c:tx>
          <c:spPr>
            <a:solidFill>
              <a:srgbClr val="FAC09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List1!$P$33</c:f>
              <c:numCache>
                <c:ptCount val="1"/>
                <c:pt idx="0">
                  <c:v>52.83783783783784</c:v>
                </c:pt>
              </c:numCache>
            </c:numRef>
          </c:val>
        </c:ser>
        <c:ser>
          <c:idx val="19"/>
          <c:order val="19"/>
          <c:tx>
            <c:strRef>
              <c:f>List1!$E$34</c:f>
              <c:strCache>
                <c:ptCount val="1"/>
                <c:pt idx="0">
                  <c:v>Babylón - Ujčov</c:v>
                </c:pt>
              </c:strCache>
            </c:strRef>
          </c:tx>
          <c:spPr>
            <a:solidFill>
              <a:srgbClr val="FAC09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List1!$P$34</c:f>
              <c:numCache>
                <c:ptCount val="1"/>
                <c:pt idx="0">
                  <c:v>40.56</c:v>
                </c:pt>
              </c:numCache>
            </c:numRef>
          </c:val>
        </c:ser>
        <c:ser>
          <c:idx val="20"/>
          <c:order val="20"/>
          <c:tx>
            <c:strRef>
              <c:f>List1!$E$35</c:f>
              <c:strCache>
                <c:ptCount val="1"/>
                <c:pt idx="0">
                  <c:v>Vršava</c:v>
                </c:pt>
              </c:strCache>
            </c:strRef>
          </c:tx>
          <c:spPr>
            <a:solidFill>
              <a:srgbClr val="FAC09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List1!$P$35</c:f>
              <c:numCache>
                <c:ptCount val="1"/>
                <c:pt idx="0">
                  <c:v>43.8</c:v>
                </c:pt>
              </c:numCache>
            </c:numRef>
          </c:val>
        </c:ser>
        <c:ser>
          <c:idx val="21"/>
          <c:order val="21"/>
          <c:tx>
            <c:strRef>
              <c:f>List1!$E$36</c:f>
              <c:strCache>
                <c:ptCount val="1"/>
                <c:pt idx="0">
                  <c:v>Urbanův kopec</c:v>
                </c:pt>
              </c:strCache>
            </c:strRef>
          </c:tx>
          <c:spPr>
            <a:solidFill>
              <a:srgbClr val="FAC09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List1!$P$36</c:f>
              <c:numCache>
                <c:ptCount val="1"/>
                <c:pt idx="0">
                  <c:v>40.15094339622642</c:v>
                </c:pt>
              </c:numCache>
            </c:numRef>
          </c:val>
        </c:ser>
        <c:ser>
          <c:idx val="22"/>
          <c:order val="22"/>
          <c:tx>
            <c:strRef>
              <c:f>List1!$E$37</c:f>
              <c:strCache>
                <c:ptCount val="1"/>
                <c:pt idx="0">
                  <c:v>Útěchov</c:v>
                </c:pt>
              </c:strCache>
            </c:strRef>
          </c:tx>
          <c:spPr>
            <a:solidFill>
              <a:srgbClr val="C3D69B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List1!$P$37</c:f>
              <c:numCache>
                <c:ptCount val="1"/>
                <c:pt idx="0">
                  <c:v>42.25454545454546</c:v>
                </c:pt>
              </c:numCache>
            </c:numRef>
          </c:val>
        </c:ser>
        <c:ser>
          <c:idx val="23"/>
          <c:order val="23"/>
          <c:tx>
            <c:strRef>
              <c:f>List1!$E$38</c:f>
              <c:strCache>
                <c:ptCount val="1"/>
                <c:pt idx="0">
                  <c:v>Horní les</c:v>
                </c:pt>
              </c:strCache>
            </c:strRef>
          </c:tx>
          <c:spPr>
            <a:solidFill>
              <a:srgbClr val="C3D69B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List1!$P$38</c:f>
              <c:numCache>
                <c:ptCount val="1"/>
                <c:pt idx="0">
                  <c:v>41.25</c:v>
                </c:pt>
              </c:numCache>
            </c:numRef>
          </c:val>
        </c:ser>
        <c:ser>
          <c:idx val="24"/>
          <c:order val="24"/>
          <c:tx>
            <c:strRef>
              <c:f>List1!$E$39</c:f>
              <c:strCache>
                <c:ptCount val="1"/>
                <c:pt idx="0">
                  <c:v>Babylón (Kaly)</c:v>
                </c:pt>
              </c:strCache>
            </c:strRef>
          </c:tx>
          <c:spPr>
            <a:solidFill>
              <a:srgbClr val="C3D69B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List1!$P$39</c:f>
              <c:numCache>
                <c:ptCount val="1"/>
                <c:pt idx="0">
                  <c:v>44.732142857142854</c:v>
                </c:pt>
              </c:numCache>
            </c:numRef>
          </c:val>
        </c:ser>
        <c:ser>
          <c:idx val="25"/>
          <c:order val="25"/>
          <c:tx>
            <c:strRef>
              <c:f>List1!$E$40</c:f>
              <c:strCache>
                <c:ptCount val="1"/>
                <c:pt idx="0">
                  <c:v>Bukovinka</c:v>
                </c:pt>
              </c:strCache>
            </c:strRef>
          </c:tx>
          <c:spPr>
            <a:solidFill>
              <a:srgbClr val="C3D69B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List1!$P$40</c:f>
              <c:numCache>
                <c:ptCount val="1"/>
                <c:pt idx="0">
                  <c:v>47.714285714285715</c:v>
                </c:pt>
              </c:numCache>
            </c:numRef>
          </c:val>
        </c:ser>
        <c:ser>
          <c:idx val="26"/>
          <c:order val="26"/>
          <c:tx>
            <c:strRef>
              <c:f>List1!$E$42</c:f>
              <c:strCache>
                <c:ptCount val="1"/>
                <c:pt idx="0">
                  <c:v>Zelenkův kopec</c:v>
                </c:pt>
              </c:strCache>
            </c:strRef>
          </c:tx>
          <c:spPr>
            <a:solidFill>
              <a:srgbClr val="C3D69B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List1!$P$42</c:f>
              <c:numCache>
                <c:ptCount val="1"/>
                <c:pt idx="0">
                  <c:v>48.05555555555556</c:v>
                </c:pt>
              </c:numCache>
            </c:numRef>
          </c:val>
        </c:ser>
        <c:ser>
          <c:idx val="27"/>
          <c:order val="27"/>
          <c:tx>
            <c:strRef>
              <c:f>List1!$E$43</c:f>
              <c:strCache>
                <c:ptCount val="1"/>
                <c:pt idx="0">
                  <c:v>Brdo</c:v>
                </c:pt>
              </c:strCache>
            </c:strRef>
          </c:tx>
          <c:spPr>
            <a:solidFill>
              <a:srgbClr val="C3D69B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List1!$P$43</c:f>
              <c:numCache>
                <c:ptCount val="1"/>
                <c:pt idx="0">
                  <c:v>38.35</c:v>
                </c:pt>
              </c:numCache>
            </c:numRef>
          </c:val>
        </c:ser>
        <c:ser>
          <c:idx val="28"/>
          <c:order val="28"/>
          <c:tx>
            <c:strRef>
              <c:f>List1!$E$44</c:f>
              <c:strCache>
                <c:ptCount val="1"/>
                <c:pt idx="0">
                  <c:v>Lucký vrch</c:v>
                </c:pt>
              </c:strCache>
            </c:strRef>
          </c:tx>
          <c:spPr>
            <a:solidFill>
              <a:srgbClr val="C3D69B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List1!$P$44</c:f>
              <c:numCache>
                <c:ptCount val="1"/>
                <c:pt idx="0">
                  <c:v>27.903225806451612</c:v>
                </c:pt>
              </c:numCache>
            </c:numRef>
          </c:val>
        </c:ser>
        <c:ser>
          <c:idx val="29"/>
          <c:order val="29"/>
          <c:tx>
            <c:strRef>
              <c:f>List1!$E$45</c:f>
              <c:strCache>
                <c:ptCount val="1"/>
                <c:pt idx="0">
                  <c:v>Habrůvka</c:v>
                </c:pt>
              </c:strCache>
            </c:strRef>
          </c:tx>
          <c:spPr>
            <a:solidFill>
              <a:srgbClr val="C3D69B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List1!$P$45</c:f>
              <c:numCache>
                <c:ptCount val="1"/>
                <c:pt idx="0">
                  <c:v>23.470588235294116</c:v>
                </c:pt>
              </c:numCache>
            </c:numRef>
          </c:val>
        </c:ser>
        <c:ser>
          <c:idx val="30"/>
          <c:order val="30"/>
          <c:tx>
            <c:strRef>
              <c:f>List1!$E$47</c:f>
              <c:strCache>
                <c:ptCount val="1"/>
                <c:pt idx="0">
                  <c:v>Veselský chlum</c:v>
                </c:pt>
              </c:strCache>
            </c:strRef>
          </c:tx>
          <c:spPr>
            <a:solidFill>
              <a:srgbClr val="B7DEE8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List1!$P$47</c:f>
              <c:numCache>
                <c:ptCount val="1"/>
                <c:pt idx="0">
                  <c:v>33.1875</c:v>
                </c:pt>
              </c:numCache>
            </c:numRef>
          </c:val>
        </c:ser>
        <c:ser>
          <c:idx val="31"/>
          <c:order val="31"/>
          <c:tx>
            <c:strRef>
              <c:f>List1!$E$48</c:f>
              <c:strCache>
                <c:ptCount val="1"/>
                <c:pt idx="0">
                  <c:v>Kraví hora</c:v>
                </c:pt>
              </c:strCache>
            </c:strRef>
          </c:tx>
          <c:spPr>
            <a:solidFill>
              <a:srgbClr val="B7DEE8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List1!$P$48</c:f>
              <c:numCache>
                <c:ptCount val="1"/>
                <c:pt idx="0">
                  <c:v>40.22222222222222</c:v>
                </c:pt>
              </c:numCache>
            </c:numRef>
          </c:val>
        </c:ser>
        <c:ser>
          <c:idx val="32"/>
          <c:order val="32"/>
          <c:tx>
            <c:strRef>
              <c:f>List1!$E$49</c:f>
              <c:strCache>
                <c:ptCount val="1"/>
                <c:pt idx="0">
                  <c:v>Hlinský kopec</c:v>
                </c:pt>
              </c:strCache>
            </c:strRef>
          </c:tx>
          <c:spPr>
            <a:solidFill>
              <a:srgbClr val="B7DEE8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List1!$P$49</c:f>
              <c:numCache>
                <c:ptCount val="1"/>
                <c:pt idx="0">
                  <c:v>45.22727272727273</c:v>
                </c:pt>
              </c:numCache>
            </c:numRef>
          </c:val>
        </c:ser>
        <c:ser>
          <c:idx val="33"/>
          <c:order val="33"/>
          <c:tx>
            <c:strRef>
              <c:f>List1!$E$50</c:f>
              <c:strCache>
                <c:ptCount val="1"/>
                <c:pt idx="0">
                  <c:v>Babylón (Kozárov)</c:v>
                </c:pt>
              </c:strCache>
            </c:strRef>
          </c:tx>
          <c:spPr>
            <a:solidFill>
              <a:srgbClr val="B7DEE8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List1!$P$50</c:f>
              <c:numCache>
                <c:ptCount val="1"/>
                <c:pt idx="0">
                  <c:v>54.50704225352113</c:v>
                </c:pt>
              </c:numCache>
            </c:numRef>
          </c:val>
        </c:ser>
        <c:ser>
          <c:idx val="34"/>
          <c:order val="34"/>
          <c:tx>
            <c:strRef>
              <c:f>List1!$E$51</c:f>
              <c:strCache>
                <c:ptCount val="1"/>
                <c:pt idx="0">
                  <c:v>Svatá hora (Křižanov)</c:v>
                </c:pt>
              </c:strCache>
            </c:strRef>
          </c:tx>
          <c:spPr>
            <a:solidFill>
              <a:srgbClr val="B7DEE8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List1!$P$51</c:f>
              <c:numCache>
                <c:ptCount val="1"/>
                <c:pt idx="0">
                  <c:v>53.710144927536234</c:v>
                </c:pt>
              </c:numCache>
            </c:numRef>
          </c:val>
        </c:ser>
        <c:ser>
          <c:idx val="35"/>
          <c:order val="35"/>
          <c:tx>
            <c:strRef>
              <c:f>List1!$E$52</c:f>
              <c:strCache>
                <c:ptCount val="1"/>
                <c:pt idx="0">
                  <c:v>Librův kopec</c:v>
                </c:pt>
              </c:strCache>
            </c:strRef>
          </c:tx>
          <c:spPr>
            <a:solidFill>
              <a:srgbClr val="B7DEE8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List1!$P$52</c:f>
              <c:numCache>
                <c:ptCount val="1"/>
                <c:pt idx="0">
                  <c:v>34.622950819672134</c:v>
                </c:pt>
              </c:numCache>
            </c:numRef>
          </c:val>
        </c:ser>
        <c:ser>
          <c:idx val="36"/>
          <c:order val="36"/>
          <c:tx>
            <c:strRef>
              <c:f>List1!$E$55</c:f>
              <c:strCache>
                <c:ptCount val="1"/>
                <c:pt idx="0">
                  <c:v>Záraz</c:v>
                </c:pt>
              </c:strCache>
            </c:strRef>
          </c:tx>
          <c:spPr>
            <a:solidFill>
              <a:srgbClr val="B7DEE8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List1!$P$55</c:f>
              <c:numCache>
                <c:ptCount val="1"/>
                <c:pt idx="0">
                  <c:v>56.160714285714285</c:v>
                </c:pt>
              </c:numCache>
            </c:numRef>
          </c:val>
        </c:ser>
        <c:ser>
          <c:idx val="37"/>
          <c:order val="37"/>
          <c:tx>
            <c:strRef>
              <c:f>List1!$E$57</c:f>
              <c:strCache>
                <c:ptCount val="1"/>
                <c:pt idx="0">
                  <c:v>Babylón - Ujčov</c:v>
                </c:pt>
              </c:strCache>
            </c:strRef>
          </c:tx>
          <c:spPr>
            <a:solidFill>
              <a:srgbClr val="B7DEE8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List1!$P$57</c:f>
              <c:numCache>
                <c:ptCount val="1"/>
                <c:pt idx="0">
                  <c:v>65.75342465753425</c:v>
                </c:pt>
              </c:numCache>
            </c:numRef>
          </c:val>
        </c:ser>
        <c:ser>
          <c:idx val="38"/>
          <c:order val="38"/>
          <c:tx>
            <c:strRef>
              <c:f>List1!$E$58</c:f>
              <c:strCache>
                <c:ptCount val="1"/>
                <c:pt idx="0">
                  <c:v>Pod Skřítkem</c:v>
                </c:pt>
              </c:strCache>
            </c:strRef>
          </c:tx>
          <c:spPr>
            <a:solidFill>
              <a:srgbClr val="B7DEE8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List1!$P$58</c:f>
              <c:numCache>
                <c:ptCount val="1"/>
                <c:pt idx="0">
                  <c:v>24.695652173913043</c:v>
                </c:pt>
              </c:numCache>
            </c:numRef>
          </c:val>
        </c:ser>
        <c:ser>
          <c:idx val="39"/>
          <c:order val="39"/>
          <c:tx>
            <c:strRef>
              <c:f>List1!$E$59</c:f>
              <c:strCache>
                <c:ptCount val="1"/>
                <c:pt idx="0">
                  <c:v>Horní les</c:v>
                </c:pt>
              </c:strCache>
            </c:strRef>
          </c:tx>
          <c:spPr>
            <a:solidFill>
              <a:srgbClr val="B7DEE8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List1!$P$59</c:f>
              <c:numCache>
                <c:ptCount val="1"/>
                <c:pt idx="0">
                  <c:v>40.22784810126582</c:v>
                </c:pt>
              </c:numCache>
            </c:numRef>
          </c:val>
        </c:ser>
        <c:ser>
          <c:idx val="40"/>
          <c:order val="40"/>
          <c:tx>
            <c:strRef>
              <c:f>List1!$E$60</c:f>
              <c:strCache>
                <c:ptCount val="1"/>
                <c:pt idx="0">
                  <c:v>Helišova skála</c:v>
                </c:pt>
              </c:strCache>
            </c:strRef>
          </c:tx>
          <c:spPr>
            <a:solidFill>
              <a:srgbClr val="B7DEE8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List1!$P$60</c:f>
              <c:numCache>
                <c:ptCount val="1"/>
                <c:pt idx="0">
                  <c:v>27.61904761904762</c:v>
                </c:pt>
              </c:numCache>
            </c:numRef>
          </c:val>
        </c:ser>
        <c:axId val="33896908"/>
        <c:axId val="57185277"/>
      </c:barChart>
      <c:catAx>
        <c:axId val="338969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crossAx val="57185277"/>
        <c:crosses val="autoZero"/>
        <c:auto val="1"/>
        <c:lblOffset val="100"/>
        <c:tickLblSkip val="1"/>
        <c:noMultiLvlLbl val="0"/>
      </c:catAx>
      <c:valAx>
        <c:axId val="5718527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k1 
[b/spoj]</a:t>
                </a:r>
              </a:p>
            </c:rich>
          </c:tx>
          <c:layout>
            <c:manualLayout>
              <c:xMode val="factor"/>
              <c:yMode val="factor"/>
              <c:x val="0.014"/>
              <c:y val="0.14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89690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Počet bodů na jeden metr nadmořské výšky pro jednotlivé kopce</a:t>
            </a:r>
          </a:p>
        </c:rich>
      </c:tx>
      <c:layout>
        <c:manualLayout>
          <c:xMode val="factor"/>
          <c:yMode val="factor"/>
          <c:x val="0.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25"/>
          <c:y val="0.10625"/>
          <c:w val="0.9435"/>
          <c:h val="0.8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List1!$E$10</c:f>
              <c:strCache>
                <c:ptCount val="1"/>
                <c:pt idx="0">
                  <c:v>Urbanův kopec</c:v>
                </c:pt>
              </c:strCache>
            </c:strRef>
          </c:tx>
          <c:spPr>
            <a:solidFill>
              <a:srgbClr val="C0504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</c:dLbls>
          <c:cat>
            <c:strRef>
              <c:f>List1!$E$30</c:f>
              <c:strCache>
                <c:ptCount val="1"/>
                <c:pt idx="0">
                  <c:v>Urbanův kopec</c:v>
                </c:pt>
              </c:strCache>
            </c:strRef>
          </c:cat>
          <c:val>
            <c:numRef>
              <c:f>List1!$Q$10</c:f>
              <c:numCache>
                <c:ptCount val="1"/>
                <c:pt idx="0">
                  <c:v>6.119760479041916</c:v>
                </c:pt>
              </c:numCache>
            </c:numRef>
          </c:val>
        </c:ser>
        <c:ser>
          <c:idx val="1"/>
          <c:order val="1"/>
          <c:tx>
            <c:strRef>
              <c:f>List1!$E$11</c:f>
              <c:strCache>
                <c:ptCount val="1"/>
                <c:pt idx="0">
                  <c:v>Babylón (Kaly)</c:v>
                </c:pt>
              </c:strCache>
            </c:strRef>
          </c:tx>
          <c:spPr>
            <a:solidFill>
              <a:srgbClr val="C0504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</c:dLbls>
          <c:cat>
            <c:strRef>
              <c:f>List1!$E$30</c:f>
              <c:strCache>
                <c:ptCount val="1"/>
                <c:pt idx="0">
                  <c:v>Urbanův kopec</c:v>
                </c:pt>
              </c:strCache>
            </c:strRef>
          </c:cat>
          <c:val>
            <c:numRef>
              <c:f>List1!$Q$11</c:f>
              <c:numCache>
                <c:ptCount val="1"/>
                <c:pt idx="0">
                  <c:v>5.090909090909091</c:v>
                </c:pt>
              </c:numCache>
            </c:numRef>
          </c:val>
        </c:ser>
        <c:ser>
          <c:idx val="2"/>
          <c:order val="2"/>
          <c:tx>
            <c:strRef>
              <c:f>List1!$E$12</c:f>
              <c:strCache>
                <c:ptCount val="1"/>
                <c:pt idx="0">
                  <c:v>Babylón (Kozárov)</c:v>
                </c:pt>
              </c:strCache>
            </c:strRef>
          </c:tx>
          <c:spPr>
            <a:solidFill>
              <a:srgbClr val="C0504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</c:dLbls>
          <c:cat>
            <c:strRef>
              <c:f>List1!$E$30</c:f>
              <c:strCache>
                <c:ptCount val="1"/>
                <c:pt idx="0">
                  <c:v>Urbanův kopec</c:v>
                </c:pt>
              </c:strCache>
            </c:strRef>
          </c:cat>
          <c:val>
            <c:numRef>
              <c:f>List1!$Q$12</c:f>
              <c:numCache>
                <c:ptCount val="1"/>
                <c:pt idx="0">
                  <c:v>4.0151745068285285</c:v>
                </c:pt>
              </c:numCache>
            </c:numRef>
          </c:val>
        </c:ser>
        <c:ser>
          <c:idx val="3"/>
          <c:order val="3"/>
          <c:tx>
            <c:strRef>
              <c:f>List1!$E$13</c:f>
              <c:strCache>
                <c:ptCount val="1"/>
                <c:pt idx="0">
                  <c:v>Urbanův kopec</c:v>
                </c:pt>
              </c:strCache>
            </c:strRef>
          </c:tx>
          <c:spPr>
            <a:solidFill>
              <a:srgbClr val="C0504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</c:dLbls>
          <c:cat>
            <c:strRef>
              <c:f>List1!$E$30</c:f>
              <c:strCache>
                <c:ptCount val="1"/>
                <c:pt idx="0">
                  <c:v>Urbanův kopec</c:v>
                </c:pt>
              </c:strCache>
            </c:strRef>
          </c:cat>
          <c:val>
            <c:numRef>
              <c:f>List1!$Q$13</c:f>
              <c:numCache>
                <c:ptCount val="1"/>
                <c:pt idx="0">
                  <c:v>3.4910179640718564</c:v>
                </c:pt>
              </c:numCache>
            </c:numRef>
          </c:val>
        </c:ser>
        <c:ser>
          <c:idx val="4"/>
          <c:order val="4"/>
          <c:tx>
            <c:strRef>
              <c:f>List1!$E$15</c:f>
              <c:strCache>
                <c:ptCount val="1"/>
                <c:pt idx="0">
                  <c:v>Urbanův kopec</c:v>
                </c:pt>
              </c:strCache>
            </c:strRef>
          </c:tx>
          <c:spPr>
            <a:solidFill>
              <a:srgbClr val="558ED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</c:dLbls>
          <c:cat>
            <c:strRef>
              <c:f>List1!$E$30</c:f>
              <c:strCache>
                <c:ptCount val="1"/>
                <c:pt idx="0">
                  <c:v>Urbanův kopec</c:v>
                </c:pt>
              </c:strCache>
            </c:strRef>
          </c:cat>
          <c:val>
            <c:numRef>
              <c:f>List1!$Q$15</c:f>
              <c:numCache>
                <c:ptCount val="1"/>
                <c:pt idx="0">
                  <c:v>4.610778443113772</c:v>
                </c:pt>
              </c:numCache>
            </c:numRef>
          </c:val>
        </c:ser>
        <c:ser>
          <c:idx val="5"/>
          <c:order val="5"/>
          <c:tx>
            <c:strRef>
              <c:f>List1!$E$16</c:f>
              <c:strCache>
                <c:ptCount val="1"/>
                <c:pt idx="0">
                  <c:v>Heřmanovská hora</c:v>
                </c:pt>
              </c:strCache>
            </c:strRef>
          </c:tx>
          <c:spPr>
            <a:solidFill>
              <a:srgbClr val="558ED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</c:dLbls>
          <c:cat>
            <c:strRef>
              <c:f>List1!$E$30</c:f>
              <c:strCache>
                <c:ptCount val="1"/>
                <c:pt idx="0">
                  <c:v>Urbanův kopec</c:v>
                </c:pt>
              </c:strCache>
            </c:strRef>
          </c:cat>
          <c:val>
            <c:numRef>
              <c:f>List1!$Q$16</c:f>
              <c:numCache>
                <c:ptCount val="1"/>
                <c:pt idx="0">
                  <c:v>3.506849315068493</c:v>
                </c:pt>
              </c:numCache>
            </c:numRef>
          </c:val>
        </c:ser>
        <c:ser>
          <c:idx val="6"/>
          <c:order val="6"/>
          <c:tx>
            <c:strRef>
              <c:f>List1!$E$17</c:f>
              <c:strCache>
                <c:ptCount val="1"/>
                <c:pt idx="0">
                  <c:v>Horní les</c:v>
                </c:pt>
              </c:strCache>
            </c:strRef>
          </c:tx>
          <c:spPr>
            <a:solidFill>
              <a:srgbClr val="558ED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</c:dLbls>
          <c:cat>
            <c:strRef>
              <c:f>List1!$E$30</c:f>
              <c:strCache>
                <c:ptCount val="1"/>
                <c:pt idx="0">
                  <c:v>Urbanův kopec</c:v>
                </c:pt>
              </c:strCache>
            </c:strRef>
          </c:cat>
          <c:val>
            <c:numRef>
              <c:f>List1!$Q$17</c:f>
              <c:numCache>
                <c:ptCount val="1"/>
                <c:pt idx="0">
                  <c:v>5.426356589147287</c:v>
                </c:pt>
              </c:numCache>
            </c:numRef>
          </c:val>
        </c:ser>
        <c:ser>
          <c:idx val="7"/>
          <c:order val="7"/>
          <c:tx>
            <c:strRef>
              <c:f>List1!$E$18</c:f>
              <c:strCache>
                <c:ptCount val="1"/>
                <c:pt idx="0">
                  <c:v>Urbanův kopec</c:v>
                </c:pt>
              </c:strCache>
            </c:strRef>
          </c:tx>
          <c:spPr>
            <a:solidFill>
              <a:srgbClr val="558ED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</c:dLbls>
          <c:cat>
            <c:strRef>
              <c:f>List1!$E$30</c:f>
              <c:strCache>
                <c:ptCount val="1"/>
                <c:pt idx="0">
                  <c:v>Urbanův kopec</c:v>
                </c:pt>
              </c:strCache>
            </c:strRef>
          </c:cat>
          <c:val>
            <c:numRef>
              <c:f>List1!$Q$18</c:f>
              <c:numCache>
                <c:ptCount val="1"/>
                <c:pt idx="0">
                  <c:v>5.059880239520958</c:v>
                </c:pt>
              </c:numCache>
            </c:numRef>
          </c:val>
        </c:ser>
        <c:ser>
          <c:idx val="8"/>
          <c:order val="8"/>
          <c:tx>
            <c:strRef>
              <c:f>List1!$E$21</c:f>
              <c:strCache>
                <c:ptCount val="1"/>
                <c:pt idx="0">
                  <c:v>Skalky</c:v>
                </c:pt>
              </c:strCache>
            </c:strRef>
          </c:tx>
          <c:spPr>
            <a:solidFill>
              <a:srgbClr val="558ED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</c:dLbls>
          <c:cat>
            <c:strRef>
              <c:f>List1!$E$30</c:f>
              <c:strCache>
                <c:ptCount val="1"/>
                <c:pt idx="0">
                  <c:v>Urbanův kopec</c:v>
                </c:pt>
              </c:strCache>
            </c:strRef>
          </c:cat>
          <c:val>
            <c:numRef>
              <c:f>List1!$Q$21</c:f>
              <c:numCache>
                <c:ptCount val="1"/>
                <c:pt idx="0">
                  <c:v>2.783673469387755</c:v>
                </c:pt>
              </c:numCache>
            </c:numRef>
          </c:val>
        </c:ser>
        <c:ser>
          <c:idx val="9"/>
          <c:order val="9"/>
          <c:tx>
            <c:strRef>
              <c:f>List1!$E$23</c:f>
              <c:strCache>
                <c:ptCount val="1"/>
                <c:pt idx="0">
                  <c:v>Zatloukalův vrch</c:v>
                </c:pt>
              </c:strCache>
            </c:strRef>
          </c:tx>
          <c:spPr>
            <a:solidFill>
              <a:srgbClr val="558ED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</c:dLbls>
          <c:cat>
            <c:strRef>
              <c:f>List1!$E$30</c:f>
              <c:strCache>
                <c:ptCount val="1"/>
                <c:pt idx="0">
                  <c:v>Urbanův kopec</c:v>
                </c:pt>
              </c:strCache>
            </c:strRef>
          </c:cat>
          <c:val>
            <c:numRef>
              <c:f>List1!$Q$23</c:f>
              <c:numCache>
                <c:ptCount val="1"/>
                <c:pt idx="0">
                  <c:v>3.0582241630276563</c:v>
                </c:pt>
              </c:numCache>
            </c:numRef>
          </c:val>
        </c:ser>
        <c:ser>
          <c:idx val="10"/>
          <c:order val="10"/>
          <c:tx>
            <c:strRef>
              <c:f>List1!$E$24</c:f>
              <c:strCache>
                <c:ptCount val="1"/>
                <c:pt idx="0">
                  <c:v>Horní les</c:v>
                </c:pt>
              </c:strCache>
            </c:strRef>
          </c:tx>
          <c:spPr>
            <a:solidFill>
              <a:srgbClr val="558ED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</c:dLbls>
          <c:cat>
            <c:strRef>
              <c:f>List1!$E$30</c:f>
              <c:strCache>
                <c:ptCount val="1"/>
                <c:pt idx="0">
                  <c:v>Urbanův kopec</c:v>
                </c:pt>
              </c:strCache>
            </c:strRef>
          </c:cat>
          <c:val>
            <c:numRef>
              <c:f>List1!$Q$24</c:f>
              <c:numCache>
                <c:ptCount val="1"/>
                <c:pt idx="0">
                  <c:v>6.767441860465116</c:v>
                </c:pt>
              </c:numCache>
            </c:numRef>
          </c:val>
        </c:ser>
        <c:ser>
          <c:idx val="11"/>
          <c:order val="11"/>
          <c:tx>
            <c:strRef>
              <c:f>List1!$E$25</c:f>
              <c:strCache>
                <c:ptCount val="1"/>
                <c:pt idx="0">
                  <c:v>Babylón (Kaly)</c:v>
                </c:pt>
              </c:strCache>
            </c:strRef>
          </c:tx>
          <c:spPr>
            <a:solidFill>
              <a:srgbClr val="558ED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</c:dLbls>
          <c:cat>
            <c:strRef>
              <c:f>List1!$E$30</c:f>
              <c:strCache>
                <c:ptCount val="1"/>
                <c:pt idx="0">
                  <c:v>Urbanův kopec</c:v>
                </c:pt>
              </c:strCache>
            </c:strRef>
          </c:cat>
          <c:val>
            <c:numRef>
              <c:f>List1!$Q$25</c:f>
              <c:numCache>
                <c:ptCount val="1"/>
                <c:pt idx="0">
                  <c:v>5.280632411067193</c:v>
                </c:pt>
              </c:numCache>
            </c:numRef>
          </c:val>
        </c:ser>
        <c:ser>
          <c:idx val="12"/>
          <c:order val="12"/>
          <c:tx>
            <c:strRef>
              <c:f>List1!$E$26</c:f>
              <c:strCache>
                <c:ptCount val="1"/>
                <c:pt idx="0">
                  <c:v>Urbanův kopec</c:v>
                </c:pt>
              </c:strCache>
            </c:strRef>
          </c:tx>
          <c:spPr>
            <a:solidFill>
              <a:srgbClr val="558ED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</c:dLbls>
          <c:cat>
            <c:strRef>
              <c:f>List1!$E$30</c:f>
              <c:strCache>
                <c:ptCount val="1"/>
                <c:pt idx="0">
                  <c:v>Urbanův kopec</c:v>
                </c:pt>
              </c:strCache>
            </c:strRef>
          </c:cat>
          <c:val>
            <c:numRef>
              <c:f>List1!$Q$26</c:f>
              <c:numCache>
                <c:ptCount val="1"/>
                <c:pt idx="0">
                  <c:v>4.347305389221557</c:v>
                </c:pt>
              </c:numCache>
            </c:numRef>
          </c:val>
        </c:ser>
        <c:ser>
          <c:idx val="13"/>
          <c:order val="13"/>
          <c:tx>
            <c:strRef>
              <c:f>List1!$E$27</c:f>
              <c:strCache>
                <c:ptCount val="1"/>
                <c:pt idx="0">
                  <c:v>Urbanův kopec</c:v>
                </c:pt>
              </c:strCache>
            </c:strRef>
          </c:tx>
          <c:spPr>
            <a:solidFill>
              <a:srgbClr val="FAC09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AC09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-540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</c:dLbls>
          <c:cat>
            <c:strRef>
              <c:f>List1!$E$30</c:f>
              <c:strCache>
                <c:ptCount val="1"/>
                <c:pt idx="0">
                  <c:v>Urbanův kopec</c:v>
                </c:pt>
              </c:strCache>
            </c:strRef>
          </c:cat>
          <c:val>
            <c:numRef>
              <c:f>List1!$Q$27</c:f>
              <c:numCache>
                <c:ptCount val="1"/>
                <c:pt idx="0">
                  <c:v>5.92814371257485</c:v>
                </c:pt>
              </c:numCache>
            </c:numRef>
          </c:val>
        </c:ser>
        <c:ser>
          <c:idx val="14"/>
          <c:order val="14"/>
          <c:tx>
            <c:strRef>
              <c:f>List1!$E$28</c:f>
              <c:strCache>
                <c:ptCount val="1"/>
                <c:pt idx="0">
                  <c:v>Braníškov</c:v>
                </c:pt>
              </c:strCache>
            </c:strRef>
          </c:tx>
          <c:spPr>
            <a:solidFill>
              <a:srgbClr val="FAC09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</c:dLbls>
          <c:cat>
            <c:strRef>
              <c:f>List1!$E$30</c:f>
              <c:strCache>
                <c:ptCount val="1"/>
                <c:pt idx="0">
                  <c:v>Urbanův kopec</c:v>
                </c:pt>
              </c:strCache>
            </c:strRef>
          </c:cat>
          <c:val>
            <c:numRef>
              <c:f>List1!$Q$28</c:f>
              <c:numCache>
                <c:ptCount val="1"/>
                <c:pt idx="0">
                  <c:v>2.8134615384615387</c:v>
                </c:pt>
              </c:numCache>
            </c:numRef>
          </c:val>
        </c:ser>
        <c:ser>
          <c:idx val="15"/>
          <c:order val="15"/>
          <c:tx>
            <c:strRef>
              <c:f>List1!$E$29</c:f>
              <c:strCache>
                <c:ptCount val="1"/>
                <c:pt idx="0">
                  <c:v>Horní les</c:v>
                </c:pt>
              </c:strCache>
            </c:strRef>
          </c:tx>
          <c:spPr>
            <a:solidFill>
              <a:srgbClr val="FAC09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AC09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-540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</c:dLbls>
          <c:cat>
            <c:strRef>
              <c:f>List1!$E$30</c:f>
              <c:strCache>
                <c:ptCount val="1"/>
                <c:pt idx="0">
                  <c:v>Urbanův kopec</c:v>
                </c:pt>
              </c:strCache>
            </c:strRef>
          </c:cat>
          <c:val>
            <c:numRef>
              <c:f>List1!$Q$29</c:f>
              <c:numCache>
                <c:ptCount val="1"/>
                <c:pt idx="0">
                  <c:v>4.064599483204135</c:v>
                </c:pt>
              </c:numCache>
            </c:numRef>
          </c:val>
        </c:ser>
        <c:ser>
          <c:idx val="16"/>
          <c:order val="16"/>
          <c:tx>
            <c:strRef>
              <c:f>List1!$E$30</c:f>
              <c:strCache>
                <c:ptCount val="1"/>
                <c:pt idx="0">
                  <c:v>Urbanův kopec</c:v>
                </c:pt>
              </c:strCache>
            </c:strRef>
          </c:tx>
          <c:spPr>
            <a:solidFill>
              <a:srgbClr val="FAC09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</c:dLbls>
          <c:cat>
            <c:strRef>
              <c:f>List1!$E$30</c:f>
              <c:strCache>
                <c:ptCount val="1"/>
                <c:pt idx="0">
                  <c:v>Urbanův kopec</c:v>
                </c:pt>
              </c:strCache>
            </c:strRef>
          </c:cat>
          <c:val>
            <c:numRef>
              <c:f>List1!$Q$30</c:f>
              <c:numCache>
                <c:ptCount val="1"/>
                <c:pt idx="0">
                  <c:v>4.383233532934132</c:v>
                </c:pt>
              </c:numCache>
            </c:numRef>
          </c:val>
        </c:ser>
        <c:ser>
          <c:idx val="17"/>
          <c:order val="17"/>
          <c:tx>
            <c:strRef>
              <c:f>List1!$E$31</c:f>
              <c:strCache>
                <c:ptCount val="1"/>
                <c:pt idx="0">
                  <c:v>Hlinský kopec</c:v>
                </c:pt>
              </c:strCache>
            </c:strRef>
          </c:tx>
          <c:spPr>
            <a:solidFill>
              <a:srgbClr val="FAC09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List1!$Q$31</c:f>
              <c:numCache>
                <c:ptCount val="1"/>
                <c:pt idx="0">
                  <c:v>5.002173913043478</c:v>
                </c:pt>
              </c:numCache>
            </c:numRef>
          </c:val>
        </c:ser>
        <c:ser>
          <c:idx val="18"/>
          <c:order val="18"/>
          <c:tx>
            <c:strRef>
              <c:f>List1!$E$33</c:f>
              <c:strCache>
                <c:ptCount val="1"/>
                <c:pt idx="0">
                  <c:v>Horní les</c:v>
                </c:pt>
              </c:strCache>
            </c:strRef>
          </c:tx>
          <c:spPr>
            <a:solidFill>
              <a:srgbClr val="FAC09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List1!$Q$33</c:f>
              <c:numCache>
                <c:ptCount val="1"/>
                <c:pt idx="0">
                  <c:v>5.051679586563307</c:v>
                </c:pt>
              </c:numCache>
            </c:numRef>
          </c:val>
        </c:ser>
        <c:ser>
          <c:idx val="19"/>
          <c:order val="19"/>
          <c:tx>
            <c:strRef>
              <c:f>List1!$E$34</c:f>
              <c:strCache>
                <c:ptCount val="1"/>
                <c:pt idx="0">
                  <c:v>Babylón - Ujčov</c:v>
                </c:pt>
              </c:strCache>
            </c:strRef>
          </c:tx>
          <c:spPr>
            <a:solidFill>
              <a:srgbClr val="FAC09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List1!$Q$34</c:f>
              <c:numCache>
                <c:ptCount val="1"/>
                <c:pt idx="0">
                  <c:v>3.2396166134185305</c:v>
                </c:pt>
              </c:numCache>
            </c:numRef>
          </c:val>
        </c:ser>
        <c:ser>
          <c:idx val="20"/>
          <c:order val="20"/>
          <c:tx>
            <c:strRef>
              <c:f>List1!$E$35</c:f>
              <c:strCache>
                <c:ptCount val="1"/>
                <c:pt idx="0">
                  <c:v>Vršava</c:v>
                </c:pt>
              </c:strCache>
            </c:strRef>
          </c:tx>
          <c:spPr>
            <a:solidFill>
              <a:srgbClr val="FAC09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List1!$Q$35</c:f>
              <c:numCache>
                <c:ptCount val="1"/>
                <c:pt idx="0">
                  <c:v>4.38</c:v>
                </c:pt>
              </c:numCache>
            </c:numRef>
          </c:val>
        </c:ser>
        <c:ser>
          <c:idx val="21"/>
          <c:order val="21"/>
          <c:tx>
            <c:strRef>
              <c:f>List1!$E$36</c:f>
              <c:strCache>
                <c:ptCount val="1"/>
                <c:pt idx="0">
                  <c:v>Urbanův kopec</c:v>
                </c:pt>
              </c:strCache>
            </c:strRef>
          </c:tx>
          <c:spPr>
            <a:solidFill>
              <a:srgbClr val="FAC09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List1!$Q$36</c:f>
              <c:numCache>
                <c:ptCount val="1"/>
                <c:pt idx="0">
                  <c:v>6.37125748502994</c:v>
                </c:pt>
              </c:numCache>
            </c:numRef>
          </c:val>
        </c:ser>
        <c:ser>
          <c:idx val="22"/>
          <c:order val="22"/>
          <c:tx>
            <c:strRef>
              <c:f>List1!$E$37</c:f>
              <c:strCache>
                <c:ptCount val="1"/>
                <c:pt idx="0">
                  <c:v>Útěchov</c:v>
                </c:pt>
              </c:strCache>
            </c:strRef>
          </c:tx>
          <c:spPr>
            <a:solidFill>
              <a:srgbClr val="C3D69B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List1!$Q$37</c:f>
              <c:numCache>
                <c:ptCount val="1"/>
                <c:pt idx="0">
                  <c:v>4.426666666666667</c:v>
                </c:pt>
              </c:numCache>
            </c:numRef>
          </c:val>
        </c:ser>
        <c:ser>
          <c:idx val="23"/>
          <c:order val="23"/>
          <c:tx>
            <c:strRef>
              <c:f>List1!$E$38</c:f>
              <c:strCache>
                <c:ptCount val="1"/>
                <c:pt idx="0">
                  <c:v>Horní les</c:v>
                </c:pt>
              </c:strCache>
            </c:strRef>
          </c:tx>
          <c:spPr>
            <a:solidFill>
              <a:srgbClr val="C3D69B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List1!$Q$38</c:f>
              <c:numCache>
                <c:ptCount val="1"/>
                <c:pt idx="0">
                  <c:v>5.116279069767442</c:v>
                </c:pt>
              </c:numCache>
            </c:numRef>
          </c:val>
        </c:ser>
        <c:ser>
          <c:idx val="24"/>
          <c:order val="24"/>
          <c:tx>
            <c:strRef>
              <c:f>List1!$E$39</c:f>
              <c:strCache>
                <c:ptCount val="1"/>
                <c:pt idx="0">
                  <c:v>Babylón (Kaly)</c:v>
                </c:pt>
              </c:strCache>
            </c:strRef>
          </c:tx>
          <c:spPr>
            <a:solidFill>
              <a:srgbClr val="C3D69B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List1!$Q$39</c:f>
              <c:numCache>
                <c:ptCount val="1"/>
                <c:pt idx="0">
                  <c:v>4.950592885375494</c:v>
                </c:pt>
              </c:numCache>
            </c:numRef>
          </c:val>
        </c:ser>
        <c:ser>
          <c:idx val="25"/>
          <c:order val="25"/>
          <c:tx>
            <c:strRef>
              <c:f>List1!$E$40</c:f>
              <c:strCache>
                <c:ptCount val="1"/>
                <c:pt idx="0">
                  <c:v>Bukovinka</c:v>
                </c:pt>
              </c:strCache>
            </c:strRef>
          </c:tx>
          <c:spPr>
            <a:solidFill>
              <a:srgbClr val="C3D69B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</c:dLbls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val>
            <c:numRef>
              <c:f>List1!$Q$40</c:f>
              <c:numCache>
                <c:ptCount val="1"/>
                <c:pt idx="0">
                  <c:v>4.948148148148148</c:v>
                </c:pt>
              </c:numCache>
            </c:numRef>
          </c:val>
        </c:ser>
        <c:ser>
          <c:idx val="26"/>
          <c:order val="26"/>
          <c:tx>
            <c:strRef>
              <c:f>List1!$E$42</c:f>
              <c:strCache>
                <c:ptCount val="1"/>
                <c:pt idx="0">
                  <c:v>Zelenkův kopec</c:v>
                </c:pt>
              </c:strCache>
            </c:strRef>
          </c:tx>
          <c:spPr>
            <a:solidFill>
              <a:srgbClr val="C3D69B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List1!$Q$42</c:f>
              <c:numCache>
                <c:ptCount val="1"/>
                <c:pt idx="0">
                  <c:v>3.8963963963963963</c:v>
                </c:pt>
              </c:numCache>
            </c:numRef>
          </c:val>
        </c:ser>
        <c:ser>
          <c:idx val="27"/>
          <c:order val="27"/>
          <c:tx>
            <c:strRef>
              <c:f>List1!$E$43</c:f>
              <c:strCache>
                <c:ptCount val="1"/>
                <c:pt idx="0">
                  <c:v>Brdo</c:v>
                </c:pt>
              </c:strCache>
            </c:strRef>
          </c:tx>
          <c:spPr>
            <a:solidFill>
              <a:srgbClr val="C3D69B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List1!$Q$43</c:f>
              <c:numCache>
                <c:ptCount val="1"/>
                <c:pt idx="0">
                  <c:v>2.6132879045996593</c:v>
                </c:pt>
              </c:numCache>
            </c:numRef>
          </c:val>
        </c:ser>
        <c:ser>
          <c:idx val="28"/>
          <c:order val="28"/>
          <c:tx>
            <c:strRef>
              <c:f>List1!$E$44</c:f>
              <c:strCache>
                <c:ptCount val="1"/>
                <c:pt idx="0">
                  <c:v>Lucký vrch</c:v>
                </c:pt>
              </c:strCache>
            </c:strRef>
          </c:tx>
          <c:spPr>
            <a:solidFill>
              <a:srgbClr val="C3D69B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List1!$Q$44</c:f>
              <c:numCache>
                <c:ptCount val="1"/>
                <c:pt idx="0">
                  <c:v>2.341001353179973</c:v>
                </c:pt>
              </c:numCache>
            </c:numRef>
          </c:val>
        </c:ser>
        <c:ser>
          <c:idx val="29"/>
          <c:order val="29"/>
          <c:tx>
            <c:strRef>
              <c:f>List1!$E$45</c:f>
              <c:strCache>
                <c:ptCount val="1"/>
                <c:pt idx="0">
                  <c:v>Habrůvka</c:v>
                </c:pt>
              </c:strCache>
            </c:strRef>
          </c:tx>
          <c:spPr>
            <a:solidFill>
              <a:srgbClr val="C3D69B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List1!$Q$45</c:f>
              <c:numCache>
                <c:ptCount val="1"/>
                <c:pt idx="0">
                  <c:v>2.258490566037736</c:v>
                </c:pt>
              </c:numCache>
            </c:numRef>
          </c:val>
        </c:ser>
        <c:ser>
          <c:idx val="30"/>
          <c:order val="30"/>
          <c:tx>
            <c:strRef>
              <c:f>List1!$E$47</c:f>
              <c:strCache>
                <c:ptCount val="1"/>
                <c:pt idx="0">
                  <c:v>Veselský chlum</c:v>
                </c:pt>
              </c:strCache>
            </c:strRef>
          </c:tx>
          <c:spPr>
            <a:solidFill>
              <a:srgbClr val="B7DEE8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List1!$Q$47</c:f>
              <c:numCache>
                <c:ptCount val="1"/>
                <c:pt idx="0">
                  <c:v>3.6747404844290656</c:v>
                </c:pt>
              </c:numCache>
            </c:numRef>
          </c:val>
        </c:ser>
        <c:ser>
          <c:idx val="31"/>
          <c:order val="31"/>
          <c:tx>
            <c:strRef>
              <c:f>List1!$E$48</c:f>
              <c:strCache>
                <c:ptCount val="1"/>
                <c:pt idx="0">
                  <c:v>Kraví hora</c:v>
                </c:pt>
              </c:strCache>
            </c:strRef>
          </c:tx>
          <c:spPr>
            <a:solidFill>
              <a:srgbClr val="B7DEE8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List1!$Q$48</c:f>
              <c:numCache>
                <c:ptCount val="1"/>
                <c:pt idx="0">
                  <c:v>4.147299509001637</c:v>
                </c:pt>
              </c:numCache>
            </c:numRef>
          </c:val>
        </c:ser>
        <c:ser>
          <c:idx val="32"/>
          <c:order val="32"/>
          <c:tx>
            <c:strRef>
              <c:f>List1!$E$49</c:f>
              <c:strCache>
                <c:ptCount val="1"/>
                <c:pt idx="0">
                  <c:v>Hlinský kopec</c:v>
                </c:pt>
              </c:strCache>
            </c:strRef>
          </c:tx>
          <c:spPr>
            <a:solidFill>
              <a:srgbClr val="B7DEE8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List1!$Q$49</c:f>
              <c:numCache>
                <c:ptCount val="1"/>
                <c:pt idx="0">
                  <c:v>4.885433715220949</c:v>
                </c:pt>
              </c:numCache>
            </c:numRef>
          </c:val>
        </c:ser>
        <c:ser>
          <c:idx val="33"/>
          <c:order val="33"/>
          <c:tx>
            <c:strRef>
              <c:f>List1!$E$50</c:f>
              <c:strCache>
                <c:ptCount val="1"/>
                <c:pt idx="0">
                  <c:v>Babylón (Kozárov)</c:v>
                </c:pt>
              </c:strCache>
            </c:strRef>
          </c:tx>
          <c:spPr>
            <a:solidFill>
              <a:srgbClr val="B7DEE8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List1!$Q$50</c:f>
              <c:numCache>
                <c:ptCount val="1"/>
                <c:pt idx="0">
                  <c:v>5.872534142640364</c:v>
                </c:pt>
              </c:numCache>
            </c:numRef>
          </c:val>
        </c:ser>
        <c:ser>
          <c:idx val="34"/>
          <c:order val="34"/>
          <c:tx>
            <c:strRef>
              <c:f>List1!$E$51</c:f>
              <c:strCache>
                <c:ptCount val="1"/>
                <c:pt idx="0">
                  <c:v>Svatá hora (Křižanov)</c:v>
                </c:pt>
              </c:strCache>
            </c:strRef>
          </c:tx>
          <c:spPr>
            <a:solidFill>
              <a:srgbClr val="B7DEE8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List1!$Q$51</c:f>
              <c:numCache>
                <c:ptCount val="1"/>
                <c:pt idx="0">
                  <c:v>5.4580265095729015</c:v>
                </c:pt>
              </c:numCache>
            </c:numRef>
          </c:val>
        </c:ser>
        <c:ser>
          <c:idx val="35"/>
          <c:order val="35"/>
          <c:tx>
            <c:strRef>
              <c:f>List1!$E$52</c:f>
              <c:strCache>
                <c:ptCount val="1"/>
                <c:pt idx="0">
                  <c:v>Librův kopec</c:v>
                </c:pt>
              </c:strCache>
            </c:strRef>
          </c:tx>
          <c:spPr>
            <a:solidFill>
              <a:srgbClr val="B7DEE8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List1!$Q$52</c:f>
              <c:numCache>
                <c:ptCount val="1"/>
                <c:pt idx="0">
                  <c:v>2.925207756232687</c:v>
                </c:pt>
              </c:numCache>
            </c:numRef>
          </c:val>
        </c:ser>
        <c:ser>
          <c:idx val="36"/>
          <c:order val="36"/>
          <c:tx>
            <c:strRef>
              <c:f>List1!$E$55</c:f>
              <c:strCache>
                <c:ptCount val="1"/>
                <c:pt idx="0">
                  <c:v>Záraz</c:v>
                </c:pt>
              </c:strCache>
            </c:strRef>
          </c:tx>
          <c:spPr>
            <a:solidFill>
              <a:srgbClr val="B7DEE8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List1!$Q$55</c:f>
              <c:numCache>
                <c:ptCount val="1"/>
                <c:pt idx="0">
                  <c:v>4.625</c:v>
                </c:pt>
              </c:numCache>
            </c:numRef>
          </c:val>
        </c:ser>
        <c:ser>
          <c:idx val="37"/>
          <c:order val="37"/>
          <c:tx>
            <c:strRef>
              <c:f>List1!$E$57</c:f>
              <c:strCache>
                <c:ptCount val="1"/>
                <c:pt idx="0">
                  <c:v>Babylón - Ujčov</c:v>
                </c:pt>
              </c:strCache>
            </c:strRef>
          </c:tx>
          <c:spPr>
            <a:solidFill>
              <a:srgbClr val="B7DEE8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List1!$Q$57</c:f>
              <c:numCache>
                <c:ptCount val="1"/>
                <c:pt idx="0">
                  <c:v>7.667731629392971</c:v>
                </c:pt>
              </c:numCache>
            </c:numRef>
          </c:val>
        </c:ser>
        <c:ser>
          <c:idx val="38"/>
          <c:order val="38"/>
          <c:tx>
            <c:strRef>
              <c:f>List1!$E$58</c:f>
              <c:strCache>
                <c:ptCount val="1"/>
                <c:pt idx="0">
                  <c:v>Pod Skřítkem</c:v>
                </c:pt>
              </c:strCache>
            </c:strRef>
          </c:tx>
          <c:spPr>
            <a:solidFill>
              <a:srgbClr val="B7DEE8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List1!$Q$58</c:f>
              <c:numCache>
                <c:ptCount val="1"/>
                <c:pt idx="0">
                  <c:v>1.3209302325581396</c:v>
                </c:pt>
              </c:numCache>
            </c:numRef>
          </c:val>
        </c:ser>
        <c:ser>
          <c:idx val="39"/>
          <c:order val="39"/>
          <c:tx>
            <c:strRef>
              <c:f>List1!$E$59</c:f>
              <c:strCache>
                <c:ptCount val="1"/>
                <c:pt idx="0">
                  <c:v>Horní les</c:v>
                </c:pt>
              </c:strCache>
            </c:strRef>
          </c:tx>
          <c:spPr>
            <a:solidFill>
              <a:srgbClr val="B7DEE8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List1!$Q$59</c:f>
              <c:numCache>
                <c:ptCount val="1"/>
                <c:pt idx="0">
                  <c:v>4.10594315245478</c:v>
                </c:pt>
              </c:numCache>
            </c:numRef>
          </c:val>
        </c:ser>
        <c:ser>
          <c:idx val="40"/>
          <c:order val="40"/>
          <c:tx>
            <c:strRef>
              <c:f>List1!$E$60</c:f>
              <c:strCache>
                <c:ptCount val="1"/>
                <c:pt idx="0">
                  <c:v>Helišova skála</c:v>
                </c:pt>
              </c:strCache>
            </c:strRef>
          </c:tx>
          <c:spPr>
            <a:solidFill>
              <a:srgbClr val="B7DEE8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List1!$Q$60</c:f>
              <c:numCache>
                <c:ptCount val="1"/>
                <c:pt idx="0">
                  <c:v>2.838499184339315</c:v>
                </c:pt>
              </c:numCache>
            </c:numRef>
          </c:val>
        </c:ser>
        <c:axId val="53470002"/>
        <c:axId val="65551483"/>
      </c:barChart>
      <c:catAx>
        <c:axId val="534700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crossAx val="65551483"/>
        <c:crosses val="autoZero"/>
        <c:auto val="1"/>
        <c:lblOffset val="100"/>
        <c:tickLblSkip val="1"/>
        <c:noMultiLvlLbl val="0"/>
      </c:catAx>
      <c:valAx>
        <c:axId val="6555148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k2 
[b/m n. m.]</a:t>
                </a:r>
              </a:p>
            </c:rich>
          </c:tx>
          <c:layout>
            <c:manualLayout>
              <c:xMode val="factor"/>
              <c:yMode val="factor"/>
              <c:x val="0.016"/>
              <c:y val="0.14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47000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87401575" right="0.787401575" top="0.984251969" bottom="0.984251969" header="0.4921259845" footer="0.492125984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87401575" right="0.787401575" top="0.984251969" bottom="0.984251969" header="0.4921259845" footer="0.492125984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87401575" right="0.787401575" top="0.984251969" bottom="0.984251969" header="0.4921259845" footer="0.492125984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87401575" right="0.787401575" top="0.984251969" bottom="0.984251969" header="0.4921259845" footer="0.492125984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87401575" right="0.787401575" top="0.984251969" bottom="0.984251969" header="0.4921259845" footer="0.492125984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10675" cy="5743575"/>
    <xdr:graphicFrame>
      <xdr:nvGraphicFramePr>
        <xdr:cNvPr id="1" name="Shape 1025"/>
        <xdr:cNvGraphicFramePr/>
      </xdr:nvGraphicFramePr>
      <xdr:xfrm>
        <a:off x="0" y="0"/>
        <a:ext cx="9210675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10675" cy="5743575"/>
    <xdr:graphicFrame>
      <xdr:nvGraphicFramePr>
        <xdr:cNvPr id="1" name="Shape 1025"/>
        <xdr:cNvGraphicFramePr/>
      </xdr:nvGraphicFramePr>
      <xdr:xfrm>
        <a:off x="0" y="0"/>
        <a:ext cx="9210675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10675" cy="5743575"/>
    <xdr:graphicFrame>
      <xdr:nvGraphicFramePr>
        <xdr:cNvPr id="1" name="Shape 1025"/>
        <xdr:cNvGraphicFramePr/>
      </xdr:nvGraphicFramePr>
      <xdr:xfrm>
        <a:off x="0" y="0"/>
        <a:ext cx="9210675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10675" cy="5743575"/>
    <xdr:graphicFrame>
      <xdr:nvGraphicFramePr>
        <xdr:cNvPr id="1" name="Shape 1025"/>
        <xdr:cNvGraphicFramePr/>
      </xdr:nvGraphicFramePr>
      <xdr:xfrm>
        <a:off x="0" y="0"/>
        <a:ext cx="9210675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10675" cy="5743575"/>
    <xdr:graphicFrame>
      <xdr:nvGraphicFramePr>
        <xdr:cNvPr id="1" name="Shape 1025"/>
        <xdr:cNvGraphicFramePr/>
      </xdr:nvGraphicFramePr>
      <xdr:xfrm>
        <a:off x="0" y="0"/>
        <a:ext cx="9210675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R60"/>
  <sheetViews>
    <sheetView tabSelected="1" zoomScale="90" zoomScaleNormal="90" zoomScalePageLayoutView="0" workbookViewId="0" topLeftCell="B19">
      <selection activeCell="J63" sqref="J63"/>
    </sheetView>
  </sheetViews>
  <sheetFormatPr defaultColWidth="9.140625" defaultRowHeight="12.75"/>
  <cols>
    <col min="1" max="2" width="4.7109375" style="0" customWidth="1"/>
    <col min="3" max="3" width="11.00390625" style="0" customWidth="1"/>
    <col min="4" max="4" width="15.28125" style="0" customWidth="1"/>
    <col min="5" max="5" width="15.421875" style="0" customWidth="1"/>
    <col min="6" max="6" width="10.28125" style="0" customWidth="1"/>
    <col min="10" max="10" width="6.00390625" style="0" customWidth="1"/>
    <col min="11" max="11" width="16.28125" style="0" customWidth="1"/>
    <col min="12" max="12" width="13.421875" style="0" customWidth="1"/>
    <col min="16" max="16" width="16.7109375" style="0" customWidth="1"/>
    <col min="17" max="17" width="14.421875" style="0" customWidth="1"/>
    <col min="18" max="18" width="13.57421875" style="0" customWidth="1"/>
  </cols>
  <sheetData>
    <row r="2" ht="20.25">
      <c r="E2" s="3" t="s">
        <v>20</v>
      </c>
    </row>
    <row r="6" spans="3:18" ht="13.5" thickBot="1">
      <c r="C6" t="s">
        <v>188</v>
      </c>
      <c r="J6" s="10">
        <f>SUM(J9:J60)/52</f>
        <v>495.21153846153845</v>
      </c>
      <c r="K6" s="110">
        <f>(SUM(K10:K18)+K21+SUM(K23:K31)+SUM(K33:K40)+SUM(K42:K45)+SUM(K47:K52)+SUM(K55)+SUM(K57,K60))/41</f>
        <v>60.146341463414636</v>
      </c>
      <c r="L6" s="111">
        <f>(SUM(L10:L18)+L21+SUM(L23:L31)+SUM(L33:L40)+SUM(L42:L45)+SUM(L47:L52)+SUM(L55)+SUM(K57,K60))/41</f>
        <v>2232.439024390244</v>
      </c>
      <c r="P6" s="130" t="s">
        <v>108</v>
      </c>
      <c r="Q6" s="130"/>
      <c r="R6" s="21"/>
    </row>
    <row r="7" spans="3:18" ht="12.75">
      <c r="C7" s="135" t="s">
        <v>3</v>
      </c>
      <c r="D7" s="140" t="s">
        <v>14</v>
      </c>
      <c r="E7" s="137" t="s">
        <v>0</v>
      </c>
      <c r="F7" s="137"/>
      <c r="G7" s="137"/>
      <c r="H7" s="137" t="s">
        <v>5</v>
      </c>
      <c r="I7" s="137"/>
      <c r="J7" s="137"/>
      <c r="K7" s="133" t="s">
        <v>158</v>
      </c>
      <c r="L7" s="138" t="s">
        <v>19</v>
      </c>
      <c r="M7" s="133" t="s">
        <v>37</v>
      </c>
      <c r="N7" s="131" t="s">
        <v>38</v>
      </c>
      <c r="P7" s="4" t="s">
        <v>105</v>
      </c>
      <c r="Q7" s="2" t="s">
        <v>106</v>
      </c>
      <c r="R7" t="s">
        <v>109</v>
      </c>
    </row>
    <row r="8" spans="3:18" ht="13.5" thickBot="1">
      <c r="C8" s="136"/>
      <c r="D8" s="141"/>
      <c r="E8" s="1" t="s">
        <v>1</v>
      </c>
      <c r="F8" s="1" t="s">
        <v>8</v>
      </c>
      <c r="G8" s="1" t="s">
        <v>2</v>
      </c>
      <c r="H8" s="1" t="s">
        <v>4</v>
      </c>
      <c r="I8" s="1" t="s">
        <v>2</v>
      </c>
      <c r="J8" s="1" t="s">
        <v>6</v>
      </c>
      <c r="K8" s="134"/>
      <c r="L8" s="139"/>
      <c r="M8" s="134"/>
      <c r="N8" s="132"/>
      <c r="P8" s="109" t="s">
        <v>182</v>
      </c>
      <c r="Q8" s="13" t="s">
        <v>107</v>
      </c>
      <c r="R8" t="s">
        <v>110</v>
      </c>
    </row>
    <row r="9" spans="3:18" ht="12.75">
      <c r="C9" s="69" t="s">
        <v>84</v>
      </c>
      <c r="D9" s="70" t="s">
        <v>18</v>
      </c>
      <c r="E9" s="71" t="s">
        <v>7</v>
      </c>
      <c r="F9" s="71" t="s">
        <v>9</v>
      </c>
      <c r="G9" s="71" t="s">
        <v>10</v>
      </c>
      <c r="H9" s="71" t="s">
        <v>21</v>
      </c>
      <c r="I9" s="71" t="s">
        <v>22</v>
      </c>
      <c r="J9" s="71">
        <v>761</v>
      </c>
      <c r="K9" s="72" t="s">
        <v>23</v>
      </c>
      <c r="L9" s="72">
        <v>32261</v>
      </c>
      <c r="M9" s="73" t="s">
        <v>25</v>
      </c>
      <c r="N9" s="74" t="s">
        <v>39</v>
      </c>
      <c r="P9" s="6" t="s">
        <v>39</v>
      </c>
      <c r="Q9" s="14" t="s">
        <v>39</v>
      </c>
      <c r="R9" s="19"/>
    </row>
    <row r="10" spans="3:18" ht="12.75">
      <c r="C10" s="75">
        <v>38613</v>
      </c>
      <c r="D10" s="76" t="s">
        <v>15</v>
      </c>
      <c r="E10" s="77" t="s">
        <v>11</v>
      </c>
      <c r="F10" s="77" t="s">
        <v>12</v>
      </c>
      <c r="G10" s="77" t="s">
        <v>13</v>
      </c>
      <c r="H10" s="78" t="s">
        <v>16</v>
      </c>
      <c r="I10" s="78" t="s">
        <v>17</v>
      </c>
      <c r="J10" s="78">
        <v>365</v>
      </c>
      <c r="K10" s="79">
        <v>49</v>
      </c>
      <c r="L10" s="80">
        <v>2044</v>
      </c>
      <c r="M10" s="81" t="s">
        <v>24</v>
      </c>
      <c r="N10" s="82" t="s">
        <v>40</v>
      </c>
      <c r="O10" s="8"/>
      <c r="P10" s="5">
        <f>L10/K10</f>
        <v>41.714285714285715</v>
      </c>
      <c r="Q10" s="15">
        <f>L10/334</f>
        <v>6.119760479041916</v>
      </c>
      <c r="R10" s="20"/>
    </row>
    <row r="11" spans="3:18" ht="12.75">
      <c r="C11" s="75">
        <v>38640</v>
      </c>
      <c r="D11" s="83" t="s">
        <v>15</v>
      </c>
      <c r="E11" s="77" t="s">
        <v>36</v>
      </c>
      <c r="F11" s="77" t="s">
        <v>26</v>
      </c>
      <c r="G11" s="77" t="s">
        <v>27</v>
      </c>
      <c r="H11" s="77" t="s">
        <v>28</v>
      </c>
      <c r="I11" s="77" t="s">
        <v>29</v>
      </c>
      <c r="J11" s="77">
        <v>436</v>
      </c>
      <c r="K11" s="80">
        <v>60</v>
      </c>
      <c r="L11" s="80">
        <v>2576</v>
      </c>
      <c r="M11" s="81" t="s">
        <v>30</v>
      </c>
      <c r="N11" s="82" t="s">
        <v>41</v>
      </c>
      <c r="O11" s="8"/>
      <c r="P11" s="5">
        <f aca="true" t="shared" si="0" ref="P11:P40">L11/K11</f>
        <v>42.93333333333333</v>
      </c>
      <c r="Q11" s="15">
        <f>L11/506</f>
        <v>5.090909090909091</v>
      </c>
      <c r="R11" s="20"/>
    </row>
    <row r="12" spans="3:18" ht="12.75">
      <c r="C12" s="75">
        <v>38676</v>
      </c>
      <c r="D12" s="83" t="s">
        <v>15</v>
      </c>
      <c r="E12" s="77" t="s">
        <v>35</v>
      </c>
      <c r="F12" s="77" t="s">
        <v>31</v>
      </c>
      <c r="G12" s="77" t="s">
        <v>32</v>
      </c>
      <c r="H12" s="77" t="s">
        <v>34</v>
      </c>
      <c r="I12" s="77" t="s">
        <v>33</v>
      </c>
      <c r="J12" s="77">
        <v>409</v>
      </c>
      <c r="K12" s="84">
        <v>71</v>
      </c>
      <c r="L12" s="84">
        <v>2646</v>
      </c>
      <c r="M12" s="77" t="s">
        <v>42</v>
      </c>
      <c r="N12" s="82" t="s">
        <v>43</v>
      </c>
      <c r="O12" s="8"/>
      <c r="P12" s="5">
        <f t="shared" si="0"/>
        <v>37.267605633802816</v>
      </c>
      <c r="Q12" s="15">
        <f>L12/659</f>
        <v>4.0151745068285285</v>
      </c>
      <c r="R12" s="20"/>
    </row>
    <row r="13" spans="3:18" ht="12.75">
      <c r="C13" s="75">
        <v>38704</v>
      </c>
      <c r="D13" s="83" t="s">
        <v>15</v>
      </c>
      <c r="E13" s="77" t="s">
        <v>11</v>
      </c>
      <c r="F13" s="77" t="s">
        <v>12</v>
      </c>
      <c r="G13" s="77" t="s">
        <v>13</v>
      </c>
      <c r="H13" s="77" t="s">
        <v>44</v>
      </c>
      <c r="I13" s="77" t="s">
        <v>45</v>
      </c>
      <c r="J13" s="77">
        <v>267</v>
      </c>
      <c r="K13" s="84">
        <v>39</v>
      </c>
      <c r="L13" s="84">
        <v>1166</v>
      </c>
      <c r="M13" s="108" t="s">
        <v>181</v>
      </c>
      <c r="N13" s="82" t="s">
        <v>52</v>
      </c>
      <c r="O13" s="8"/>
      <c r="P13" s="5">
        <f t="shared" si="0"/>
        <v>29.897435897435898</v>
      </c>
      <c r="Q13" s="15">
        <f>L13/334</f>
        <v>3.4910179640718564</v>
      </c>
      <c r="R13" s="20"/>
    </row>
    <row r="14" spans="3:18" ht="13.5" thickBot="1">
      <c r="C14" s="88">
        <v>38712</v>
      </c>
      <c r="D14" s="89" t="s">
        <v>46</v>
      </c>
      <c r="E14" s="90" t="s">
        <v>47</v>
      </c>
      <c r="F14" s="90" t="s">
        <v>48</v>
      </c>
      <c r="G14" s="90" t="s">
        <v>49</v>
      </c>
      <c r="H14" s="90" t="s">
        <v>50</v>
      </c>
      <c r="I14" s="90" t="s">
        <v>51</v>
      </c>
      <c r="J14" s="90">
        <v>294</v>
      </c>
      <c r="K14" s="103">
        <v>40</v>
      </c>
      <c r="L14" s="103">
        <v>116</v>
      </c>
      <c r="M14" s="102" t="s">
        <v>169</v>
      </c>
      <c r="N14" s="91" t="s">
        <v>39</v>
      </c>
      <c r="O14" s="8"/>
      <c r="P14" s="5" t="s">
        <v>39</v>
      </c>
      <c r="Q14" s="15" t="s">
        <v>39</v>
      </c>
      <c r="R14" s="20"/>
    </row>
    <row r="15" spans="3:18" ht="12.75">
      <c r="C15" s="92">
        <v>38732</v>
      </c>
      <c r="D15" s="93" t="s">
        <v>15</v>
      </c>
      <c r="E15" s="94" t="s">
        <v>11</v>
      </c>
      <c r="F15" s="94" t="s">
        <v>12</v>
      </c>
      <c r="G15" s="94" t="s">
        <v>13</v>
      </c>
      <c r="H15" s="94" t="s">
        <v>53</v>
      </c>
      <c r="I15" s="94" t="s">
        <v>54</v>
      </c>
      <c r="J15" s="94">
        <v>314</v>
      </c>
      <c r="K15" s="95">
        <v>59</v>
      </c>
      <c r="L15" s="95">
        <v>1540</v>
      </c>
      <c r="M15" s="96" t="s">
        <v>55</v>
      </c>
      <c r="N15" s="97" t="s">
        <v>55</v>
      </c>
      <c r="O15" s="8"/>
      <c r="P15" s="5">
        <f t="shared" si="0"/>
        <v>26.10169491525424</v>
      </c>
      <c r="Q15" s="15">
        <f>L15/334</f>
        <v>4.610778443113772</v>
      </c>
      <c r="R15" s="20"/>
    </row>
    <row r="16" spans="3:18" ht="12.75">
      <c r="C16" s="62">
        <v>38767</v>
      </c>
      <c r="D16" s="63" t="s">
        <v>15</v>
      </c>
      <c r="E16" s="64" t="s">
        <v>56</v>
      </c>
      <c r="F16" s="64" t="s">
        <v>57</v>
      </c>
      <c r="G16" s="64" t="s">
        <v>58</v>
      </c>
      <c r="H16" s="64" t="s">
        <v>59</v>
      </c>
      <c r="I16" s="64" t="s">
        <v>60</v>
      </c>
      <c r="J16" s="64">
        <v>472</v>
      </c>
      <c r="K16" s="65">
        <v>68</v>
      </c>
      <c r="L16" s="65">
        <v>2304</v>
      </c>
      <c r="M16" s="66" t="s">
        <v>61</v>
      </c>
      <c r="N16" s="67" t="s">
        <v>62</v>
      </c>
      <c r="O16" s="8"/>
      <c r="P16" s="5">
        <f t="shared" si="0"/>
        <v>33.88235294117647</v>
      </c>
      <c r="Q16" s="15">
        <f>L16/657</f>
        <v>3.506849315068493</v>
      </c>
      <c r="R16" s="20"/>
    </row>
    <row r="17" spans="3:18" ht="12.75">
      <c r="C17" s="41">
        <v>38795</v>
      </c>
      <c r="D17" s="42" t="s">
        <v>15</v>
      </c>
      <c r="E17" s="43" t="s">
        <v>63</v>
      </c>
      <c r="F17" s="43" t="s">
        <v>64</v>
      </c>
      <c r="G17" s="43" t="s">
        <v>65</v>
      </c>
      <c r="H17" s="43" t="s">
        <v>67</v>
      </c>
      <c r="I17" s="43" t="s">
        <v>66</v>
      </c>
      <c r="J17" s="43">
        <v>449</v>
      </c>
      <c r="K17" s="44">
        <v>95</v>
      </c>
      <c r="L17" s="44">
        <v>4200</v>
      </c>
      <c r="M17" s="47" t="s">
        <v>68</v>
      </c>
      <c r="N17" s="48" t="s">
        <v>69</v>
      </c>
      <c r="O17" s="8"/>
      <c r="P17" s="5">
        <f t="shared" si="0"/>
        <v>44.21052631578947</v>
      </c>
      <c r="Q17" s="15">
        <f>L17/774</f>
        <v>5.426356589147287</v>
      </c>
      <c r="R17" s="20"/>
    </row>
    <row r="18" spans="3:18" ht="12.75">
      <c r="C18" s="49">
        <v>38823</v>
      </c>
      <c r="D18" s="50" t="s">
        <v>15</v>
      </c>
      <c r="E18" s="51" t="s">
        <v>11</v>
      </c>
      <c r="F18" s="51" t="s">
        <v>12</v>
      </c>
      <c r="G18" s="51" t="s">
        <v>13</v>
      </c>
      <c r="H18" s="51" t="s">
        <v>71</v>
      </c>
      <c r="I18" s="51" t="s">
        <v>70</v>
      </c>
      <c r="J18" s="51">
        <v>375</v>
      </c>
      <c r="K18" s="52">
        <v>63</v>
      </c>
      <c r="L18" s="52">
        <v>1690</v>
      </c>
      <c r="M18" s="53" t="s">
        <v>75</v>
      </c>
      <c r="N18" s="54" t="s">
        <v>76</v>
      </c>
      <c r="O18" s="8"/>
      <c r="P18" s="5">
        <f t="shared" si="0"/>
        <v>26.825396825396826</v>
      </c>
      <c r="Q18" s="15">
        <f>L18/334</f>
        <v>5.059880239520958</v>
      </c>
      <c r="R18" s="20"/>
    </row>
    <row r="19" spans="3:18" ht="12.75">
      <c r="C19" s="41">
        <v>38823</v>
      </c>
      <c r="D19" s="42" t="s">
        <v>72</v>
      </c>
      <c r="E19" s="43" t="s">
        <v>11</v>
      </c>
      <c r="F19" s="43" t="s">
        <v>12</v>
      </c>
      <c r="G19" s="43" t="s">
        <v>13</v>
      </c>
      <c r="H19" s="43" t="s">
        <v>73</v>
      </c>
      <c r="I19" s="43" t="s">
        <v>74</v>
      </c>
      <c r="J19" s="43">
        <v>544</v>
      </c>
      <c r="K19" s="44">
        <v>88</v>
      </c>
      <c r="L19" s="43">
        <v>9798</v>
      </c>
      <c r="M19" s="55" t="s">
        <v>90</v>
      </c>
      <c r="N19" s="48" t="s">
        <v>39</v>
      </c>
      <c r="O19" s="8"/>
      <c r="P19" s="5" t="s">
        <v>39</v>
      </c>
      <c r="Q19" s="15" t="s">
        <v>39</v>
      </c>
      <c r="R19" s="20"/>
    </row>
    <row r="20" spans="3:18" ht="12.75">
      <c r="C20" s="41" t="s">
        <v>77</v>
      </c>
      <c r="D20" s="42" t="s">
        <v>78</v>
      </c>
      <c r="E20" s="43" t="s">
        <v>189</v>
      </c>
      <c r="F20" s="43" t="s">
        <v>79</v>
      </c>
      <c r="G20" s="43" t="s">
        <v>80</v>
      </c>
      <c r="H20" s="43" t="s">
        <v>82</v>
      </c>
      <c r="I20" s="43" t="s">
        <v>83</v>
      </c>
      <c r="J20" s="43">
        <v>440</v>
      </c>
      <c r="K20" s="44">
        <v>65</v>
      </c>
      <c r="L20" s="43">
        <v>8817</v>
      </c>
      <c r="M20" s="56" t="s">
        <v>81</v>
      </c>
      <c r="N20" s="48" t="s">
        <v>39</v>
      </c>
      <c r="O20" s="8"/>
      <c r="P20" s="5" t="s">
        <v>39</v>
      </c>
      <c r="Q20" s="15" t="s">
        <v>39</v>
      </c>
      <c r="R20" s="20"/>
    </row>
    <row r="21" spans="3:18" ht="12.75">
      <c r="C21" s="41">
        <v>38886</v>
      </c>
      <c r="D21" s="43" t="s">
        <v>15</v>
      </c>
      <c r="E21" s="43" t="s">
        <v>85</v>
      </c>
      <c r="F21" s="43" t="s">
        <v>86</v>
      </c>
      <c r="G21" s="43" t="s">
        <v>87</v>
      </c>
      <c r="H21" s="43" t="s">
        <v>89</v>
      </c>
      <c r="I21" s="43" t="s">
        <v>88</v>
      </c>
      <c r="J21" s="43">
        <v>367</v>
      </c>
      <c r="K21" s="43">
        <v>68</v>
      </c>
      <c r="L21" s="43">
        <v>2046</v>
      </c>
      <c r="M21" s="45" t="s">
        <v>91</v>
      </c>
      <c r="N21" s="48" t="s">
        <v>92</v>
      </c>
      <c r="O21" s="8"/>
      <c r="P21" s="5">
        <f t="shared" si="0"/>
        <v>30.08823529411765</v>
      </c>
      <c r="Q21" s="15">
        <f>L21/735</f>
        <v>2.783673469387755</v>
      </c>
      <c r="R21" s="20"/>
    </row>
    <row r="22" spans="3:18" ht="12.75">
      <c r="C22" s="57" t="s">
        <v>93</v>
      </c>
      <c r="D22" s="43" t="s">
        <v>18</v>
      </c>
      <c r="E22" s="43" t="s">
        <v>7</v>
      </c>
      <c r="F22" s="43" t="s">
        <v>9</v>
      </c>
      <c r="G22" s="43" t="s">
        <v>10</v>
      </c>
      <c r="H22" s="43" t="s">
        <v>95</v>
      </c>
      <c r="I22" s="43" t="s">
        <v>94</v>
      </c>
      <c r="J22" s="43">
        <v>650</v>
      </c>
      <c r="K22" s="104" t="s">
        <v>170</v>
      </c>
      <c r="L22" s="43">
        <v>29842</v>
      </c>
      <c r="M22" s="58" t="s">
        <v>145</v>
      </c>
      <c r="N22" s="48" t="s">
        <v>39</v>
      </c>
      <c r="O22" s="8"/>
      <c r="P22" s="5" t="s">
        <v>39</v>
      </c>
      <c r="Q22" s="15" t="s">
        <v>39</v>
      </c>
      <c r="R22" s="20"/>
    </row>
    <row r="23" spans="3:18" ht="12.75">
      <c r="C23" s="41">
        <v>38977</v>
      </c>
      <c r="D23" s="43" t="s">
        <v>15</v>
      </c>
      <c r="E23" s="43" t="s">
        <v>96</v>
      </c>
      <c r="F23" s="43" t="s">
        <v>97</v>
      </c>
      <c r="G23" s="43" t="s">
        <v>98</v>
      </c>
      <c r="H23" s="43" t="s">
        <v>99</v>
      </c>
      <c r="I23" s="43" t="s">
        <v>100</v>
      </c>
      <c r="J23" s="43">
        <v>437</v>
      </c>
      <c r="K23" s="43">
        <v>69</v>
      </c>
      <c r="L23" s="43">
        <v>2101</v>
      </c>
      <c r="M23" s="43" t="s">
        <v>101</v>
      </c>
      <c r="N23" s="48" t="s">
        <v>102</v>
      </c>
      <c r="O23" s="8"/>
      <c r="P23" s="5">
        <f t="shared" si="0"/>
        <v>30.44927536231884</v>
      </c>
      <c r="Q23" s="15">
        <f>L23/687</f>
        <v>3.0582241630276563</v>
      </c>
      <c r="R23" s="20"/>
    </row>
    <row r="24" spans="3:18" ht="12.75">
      <c r="C24" s="59">
        <v>39005</v>
      </c>
      <c r="D24" s="43" t="s">
        <v>15</v>
      </c>
      <c r="E24" s="43" t="s">
        <v>63</v>
      </c>
      <c r="F24" s="43" t="s">
        <v>64</v>
      </c>
      <c r="G24" s="43" t="s">
        <v>65</v>
      </c>
      <c r="H24" s="43" t="s">
        <v>103</v>
      </c>
      <c r="I24" s="43" t="s">
        <v>104</v>
      </c>
      <c r="J24" s="43">
        <v>696</v>
      </c>
      <c r="K24" s="43">
        <v>97</v>
      </c>
      <c r="L24" s="43">
        <v>5238</v>
      </c>
      <c r="M24" s="60" t="s">
        <v>111</v>
      </c>
      <c r="N24" s="46" t="s">
        <v>112</v>
      </c>
      <c r="O24" s="8"/>
      <c r="P24" s="5">
        <f t="shared" si="0"/>
        <v>54</v>
      </c>
      <c r="Q24" s="15">
        <f>L24/774</f>
        <v>6.767441860465116</v>
      </c>
      <c r="R24" s="20"/>
    </row>
    <row r="25" spans="3:18" ht="12.75">
      <c r="C25" s="59">
        <v>39040</v>
      </c>
      <c r="D25" s="43" t="s">
        <v>15</v>
      </c>
      <c r="E25" s="43" t="s">
        <v>36</v>
      </c>
      <c r="F25" s="43" t="s">
        <v>26</v>
      </c>
      <c r="G25" s="43" t="s">
        <v>27</v>
      </c>
      <c r="H25" s="43" t="s">
        <v>113</v>
      </c>
      <c r="I25" s="43" t="s">
        <v>114</v>
      </c>
      <c r="J25" s="43">
        <v>392</v>
      </c>
      <c r="K25" s="43">
        <v>52</v>
      </c>
      <c r="L25" s="43">
        <v>2672</v>
      </c>
      <c r="M25" s="43" t="s">
        <v>115</v>
      </c>
      <c r="N25" s="48" t="s">
        <v>116</v>
      </c>
      <c r="O25" s="8"/>
      <c r="P25" s="5">
        <f t="shared" si="0"/>
        <v>51.38461538461539</v>
      </c>
      <c r="Q25" s="15">
        <f>L25/506</f>
        <v>5.280632411067193</v>
      </c>
      <c r="R25" s="20"/>
    </row>
    <row r="26" spans="3:18" ht="13.5" thickBot="1">
      <c r="C26" s="61">
        <v>39068</v>
      </c>
      <c r="D26" s="51" t="s">
        <v>15</v>
      </c>
      <c r="E26" s="51" t="s">
        <v>11</v>
      </c>
      <c r="F26" s="51" t="s">
        <v>12</v>
      </c>
      <c r="G26" s="51" t="s">
        <v>13</v>
      </c>
      <c r="H26" s="51" t="s">
        <v>118</v>
      </c>
      <c r="I26" s="51" t="s">
        <v>117</v>
      </c>
      <c r="J26" s="51">
        <v>374</v>
      </c>
      <c r="K26" s="51">
        <v>43</v>
      </c>
      <c r="L26" s="51">
        <v>1452</v>
      </c>
      <c r="M26" s="98" t="s">
        <v>119</v>
      </c>
      <c r="N26" s="54" t="s">
        <v>120</v>
      </c>
      <c r="O26" s="9"/>
      <c r="P26" s="7">
        <f t="shared" si="0"/>
        <v>33.76744186046512</v>
      </c>
      <c r="Q26" s="15">
        <f>L26/334</f>
        <v>4.347305389221557</v>
      </c>
      <c r="R26" s="20"/>
    </row>
    <row r="27" spans="3:18" ht="12.75">
      <c r="C27" s="22">
        <v>39103</v>
      </c>
      <c r="D27" s="23" t="s">
        <v>15</v>
      </c>
      <c r="E27" s="23" t="s">
        <v>11</v>
      </c>
      <c r="F27" s="23" t="s">
        <v>12</v>
      </c>
      <c r="G27" s="23" t="s">
        <v>13</v>
      </c>
      <c r="H27" s="23" t="s">
        <v>121</v>
      </c>
      <c r="I27" s="23" t="s">
        <v>122</v>
      </c>
      <c r="J27" s="23">
        <v>245</v>
      </c>
      <c r="K27" s="23">
        <v>68</v>
      </c>
      <c r="L27" s="23">
        <v>1980</v>
      </c>
      <c r="M27" s="24" t="s">
        <v>68</v>
      </c>
      <c r="N27" s="25" t="s">
        <v>68</v>
      </c>
      <c r="O27" s="9"/>
      <c r="P27" s="7">
        <f t="shared" si="0"/>
        <v>29.11764705882353</v>
      </c>
      <c r="Q27" s="15">
        <f>L27/334</f>
        <v>5.92814371257485</v>
      </c>
      <c r="R27" s="20"/>
    </row>
    <row r="28" spans="3:18" ht="12.75">
      <c r="C28" s="26">
        <v>39131</v>
      </c>
      <c r="D28" s="27" t="s">
        <v>15</v>
      </c>
      <c r="E28" s="27" t="s">
        <v>123</v>
      </c>
      <c r="F28" s="27" t="s">
        <v>124</v>
      </c>
      <c r="G28" s="27" t="s">
        <v>125</v>
      </c>
      <c r="H28" s="27" t="s">
        <v>50</v>
      </c>
      <c r="I28" s="27" t="s">
        <v>51</v>
      </c>
      <c r="J28" s="27">
        <v>240</v>
      </c>
      <c r="K28" s="27">
        <v>51</v>
      </c>
      <c r="L28" s="27">
        <v>1463</v>
      </c>
      <c r="M28" s="28" t="s">
        <v>126</v>
      </c>
      <c r="N28" s="29" t="s">
        <v>127</v>
      </c>
      <c r="O28" s="9"/>
      <c r="P28" s="7">
        <f t="shared" si="0"/>
        <v>28.686274509803923</v>
      </c>
      <c r="Q28" s="16">
        <f>L28/520</f>
        <v>2.8134615384615387</v>
      </c>
      <c r="R28" s="20"/>
    </row>
    <row r="29" spans="3:18" ht="12.75">
      <c r="C29" s="30">
        <v>39159</v>
      </c>
      <c r="D29" s="27" t="s">
        <v>15</v>
      </c>
      <c r="E29" s="27" t="s">
        <v>63</v>
      </c>
      <c r="F29" s="27" t="s">
        <v>64</v>
      </c>
      <c r="G29" s="27" t="s">
        <v>65</v>
      </c>
      <c r="H29" s="27" t="s">
        <v>99</v>
      </c>
      <c r="I29" s="27" t="s">
        <v>100</v>
      </c>
      <c r="J29" s="27">
        <v>450</v>
      </c>
      <c r="K29" s="27">
        <v>87</v>
      </c>
      <c r="L29" s="27">
        <v>3146</v>
      </c>
      <c r="M29" s="28" t="s">
        <v>30</v>
      </c>
      <c r="N29" s="29" t="s">
        <v>128</v>
      </c>
      <c r="O29" s="9"/>
      <c r="P29" s="7">
        <f t="shared" si="0"/>
        <v>36.160919540229884</v>
      </c>
      <c r="Q29" s="15">
        <f>L29/774</f>
        <v>4.064599483204135</v>
      </c>
      <c r="R29" s="20"/>
    </row>
    <row r="30" spans="3:18" ht="12.75">
      <c r="C30" s="30">
        <v>39222</v>
      </c>
      <c r="D30" s="27" t="s">
        <v>15</v>
      </c>
      <c r="E30" s="27" t="s">
        <v>11</v>
      </c>
      <c r="F30" s="27" t="s">
        <v>12</v>
      </c>
      <c r="G30" s="27" t="s">
        <v>13</v>
      </c>
      <c r="H30" s="27" t="s">
        <v>130</v>
      </c>
      <c r="I30" s="27" t="s">
        <v>129</v>
      </c>
      <c r="J30" s="27">
        <v>459</v>
      </c>
      <c r="K30" s="27">
        <v>44</v>
      </c>
      <c r="L30" s="27">
        <v>1464</v>
      </c>
      <c r="M30" s="31" t="s">
        <v>101</v>
      </c>
      <c r="N30" s="32" t="s">
        <v>131</v>
      </c>
      <c r="O30" s="9"/>
      <c r="P30" s="7">
        <f t="shared" si="0"/>
        <v>33.27272727272727</v>
      </c>
      <c r="Q30" s="15">
        <f>L30/334</f>
        <v>4.383233532934132</v>
      </c>
      <c r="R30" s="20"/>
    </row>
    <row r="31" spans="3:18" ht="12.75">
      <c r="C31" s="30">
        <v>39250</v>
      </c>
      <c r="D31" s="27" t="s">
        <v>15</v>
      </c>
      <c r="E31" s="27" t="s">
        <v>132</v>
      </c>
      <c r="F31" s="27" t="s">
        <v>133</v>
      </c>
      <c r="G31" s="27" t="s">
        <v>134</v>
      </c>
      <c r="H31" s="27" t="s">
        <v>136</v>
      </c>
      <c r="I31" s="27" t="s">
        <v>135</v>
      </c>
      <c r="J31" s="27">
        <v>478</v>
      </c>
      <c r="K31" s="27">
        <v>60</v>
      </c>
      <c r="L31" s="27">
        <v>2301</v>
      </c>
      <c r="M31" s="31" t="s">
        <v>137</v>
      </c>
      <c r="N31" s="32" t="s">
        <v>138</v>
      </c>
      <c r="O31" s="11"/>
      <c r="P31" s="7">
        <f t="shared" si="0"/>
        <v>38.35</v>
      </c>
      <c r="Q31" s="17">
        <f>L31/460</f>
        <v>5.002173913043478</v>
      </c>
      <c r="R31" s="20"/>
    </row>
    <row r="32" spans="3:18" ht="12.75">
      <c r="C32" s="33" t="s">
        <v>140</v>
      </c>
      <c r="D32" s="27" t="s">
        <v>18</v>
      </c>
      <c r="E32" s="27" t="s">
        <v>7</v>
      </c>
      <c r="F32" s="27" t="s">
        <v>9</v>
      </c>
      <c r="G32" s="27" t="s">
        <v>10</v>
      </c>
      <c r="H32" s="27" t="s">
        <v>141</v>
      </c>
      <c r="I32" s="27" t="s">
        <v>139</v>
      </c>
      <c r="J32" s="27">
        <v>725</v>
      </c>
      <c r="K32" s="27" t="s">
        <v>159</v>
      </c>
      <c r="L32" s="27">
        <v>37906</v>
      </c>
      <c r="M32" s="31" t="s">
        <v>160</v>
      </c>
      <c r="N32" s="34" t="s">
        <v>39</v>
      </c>
      <c r="O32" s="10"/>
      <c r="P32" s="7" t="s">
        <v>39</v>
      </c>
      <c r="Q32" s="2" t="s">
        <v>39</v>
      </c>
      <c r="R32" s="18"/>
    </row>
    <row r="33" spans="3:18" ht="12.75">
      <c r="C33" s="30">
        <v>39341</v>
      </c>
      <c r="D33" s="27" t="s">
        <v>15</v>
      </c>
      <c r="E33" s="27" t="s">
        <v>63</v>
      </c>
      <c r="F33" s="27" t="s">
        <v>64</v>
      </c>
      <c r="G33" s="27" t="s">
        <v>65</v>
      </c>
      <c r="H33" s="27" t="s">
        <v>142</v>
      </c>
      <c r="I33" s="27" t="s">
        <v>143</v>
      </c>
      <c r="J33" s="27">
        <v>463</v>
      </c>
      <c r="K33" s="27">
        <v>74</v>
      </c>
      <c r="L33" s="27">
        <v>3910</v>
      </c>
      <c r="M33" s="31" t="s">
        <v>101</v>
      </c>
      <c r="N33" s="35" t="s">
        <v>144</v>
      </c>
      <c r="P33" s="7">
        <f t="shared" si="0"/>
        <v>52.83783783783784</v>
      </c>
      <c r="Q33" s="17">
        <f>L33/774</f>
        <v>5.051679586563307</v>
      </c>
      <c r="R33" s="20"/>
    </row>
    <row r="34" spans="3:18" ht="12.75">
      <c r="C34" s="30">
        <v>39376</v>
      </c>
      <c r="D34" s="27" t="s">
        <v>15</v>
      </c>
      <c r="E34" s="27" t="s">
        <v>146</v>
      </c>
      <c r="F34" s="27" t="s">
        <v>147</v>
      </c>
      <c r="G34" s="27" t="s">
        <v>148</v>
      </c>
      <c r="H34" s="27" t="s">
        <v>149</v>
      </c>
      <c r="I34" s="27" t="s">
        <v>150</v>
      </c>
      <c r="J34" s="27">
        <v>622</v>
      </c>
      <c r="K34" s="27">
        <v>50</v>
      </c>
      <c r="L34" s="27">
        <v>2028</v>
      </c>
      <c r="M34" s="31" t="s">
        <v>152</v>
      </c>
      <c r="N34" s="35" t="s">
        <v>151</v>
      </c>
      <c r="P34" s="7">
        <f t="shared" si="0"/>
        <v>40.56</v>
      </c>
      <c r="Q34" s="17">
        <f>L34/626</f>
        <v>3.2396166134185305</v>
      </c>
      <c r="R34" s="20"/>
    </row>
    <row r="35" spans="3:17" ht="12.75">
      <c r="C35" s="26">
        <v>39404</v>
      </c>
      <c r="D35" s="27" t="s">
        <v>15</v>
      </c>
      <c r="E35" s="27" t="s">
        <v>153</v>
      </c>
      <c r="F35" s="27" t="s">
        <v>154</v>
      </c>
      <c r="G35" s="27" t="s">
        <v>155</v>
      </c>
      <c r="H35" s="27" t="s">
        <v>157</v>
      </c>
      <c r="I35" s="27" t="s">
        <v>156</v>
      </c>
      <c r="J35" s="27">
        <v>420</v>
      </c>
      <c r="K35" s="27">
        <v>50</v>
      </c>
      <c r="L35" s="27">
        <v>2190</v>
      </c>
      <c r="M35" s="99" t="s">
        <v>161</v>
      </c>
      <c r="N35" s="36" t="s">
        <v>151</v>
      </c>
      <c r="P35" s="7">
        <f t="shared" si="0"/>
        <v>43.8</v>
      </c>
      <c r="Q35" s="12">
        <f>L35/500</f>
        <v>4.38</v>
      </c>
    </row>
    <row r="36" spans="3:17" ht="13.5" thickBot="1">
      <c r="C36" s="37">
        <v>39432</v>
      </c>
      <c r="D36" s="38" t="s">
        <v>15</v>
      </c>
      <c r="E36" s="38" t="s">
        <v>11</v>
      </c>
      <c r="F36" s="38" t="s">
        <v>12</v>
      </c>
      <c r="G36" s="38" t="s">
        <v>13</v>
      </c>
      <c r="H36" s="39" t="s">
        <v>162</v>
      </c>
      <c r="I36" s="39" t="s">
        <v>143</v>
      </c>
      <c r="J36" s="38">
        <v>411</v>
      </c>
      <c r="K36" s="38">
        <v>53</v>
      </c>
      <c r="L36" s="38">
        <v>2128</v>
      </c>
      <c r="M36" s="100" t="s">
        <v>164</v>
      </c>
      <c r="N36" s="40" t="s">
        <v>163</v>
      </c>
      <c r="P36" s="7">
        <f t="shared" si="0"/>
        <v>40.15094339622642</v>
      </c>
      <c r="Q36" s="12">
        <f>L36/334</f>
        <v>6.37125748502994</v>
      </c>
    </row>
    <row r="37" spans="3:17" ht="12.75">
      <c r="C37" s="85">
        <v>39467</v>
      </c>
      <c r="D37" s="68" t="s">
        <v>15</v>
      </c>
      <c r="E37" s="68" t="s">
        <v>165</v>
      </c>
      <c r="F37" s="68" t="s">
        <v>166</v>
      </c>
      <c r="G37" s="68" t="s">
        <v>167</v>
      </c>
      <c r="H37" s="86" t="s">
        <v>99</v>
      </c>
      <c r="I37" s="86" t="s">
        <v>100</v>
      </c>
      <c r="J37" s="68">
        <v>416</v>
      </c>
      <c r="K37" s="68">
        <v>55</v>
      </c>
      <c r="L37" s="68">
        <v>2324</v>
      </c>
      <c r="M37" s="101" t="s">
        <v>168</v>
      </c>
      <c r="N37" s="87" t="s">
        <v>168</v>
      </c>
      <c r="P37" s="7">
        <f t="shared" si="0"/>
        <v>42.25454545454546</v>
      </c>
      <c r="Q37" s="12">
        <f>L37/525</f>
        <v>4.426666666666667</v>
      </c>
    </row>
    <row r="38" spans="3:17" ht="12.75">
      <c r="C38" s="85">
        <v>39495</v>
      </c>
      <c r="D38" s="68" t="s">
        <v>15</v>
      </c>
      <c r="E38" s="68" t="s">
        <v>63</v>
      </c>
      <c r="F38" s="68" t="s">
        <v>64</v>
      </c>
      <c r="G38" s="68" t="s">
        <v>65</v>
      </c>
      <c r="H38" s="86" t="s">
        <v>171</v>
      </c>
      <c r="I38" s="86" t="s">
        <v>143</v>
      </c>
      <c r="J38" s="68">
        <v>463</v>
      </c>
      <c r="K38" s="68">
        <v>96</v>
      </c>
      <c r="L38" s="68">
        <v>3960</v>
      </c>
      <c r="M38" s="105" t="s">
        <v>172</v>
      </c>
      <c r="N38" s="106" t="s">
        <v>173</v>
      </c>
      <c r="P38" s="7">
        <f t="shared" si="0"/>
        <v>41.25</v>
      </c>
      <c r="Q38" s="12">
        <f>L38/774</f>
        <v>5.116279069767442</v>
      </c>
    </row>
    <row r="39" spans="3:17" ht="12.75">
      <c r="C39" s="85">
        <v>39523</v>
      </c>
      <c r="D39" s="68" t="s">
        <v>15</v>
      </c>
      <c r="E39" s="68" t="s">
        <v>36</v>
      </c>
      <c r="F39" s="68" t="s">
        <v>26</v>
      </c>
      <c r="G39" s="68" t="s">
        <v>27</v>
      </c>
      <c r="H39" s="86" t="s">
        <v>99</v>
      </c>
      <c r="I39" s="86" t="s">
        <v>100</v>
      </c>
      <c r="J39" s="68">
        <v>428</v>
      </c>
      <c r="K39" s="68">
        <v>56</v>
      </c>
      <c r="L39" s="68">
        <v>2505</v>
      </c>
      <c r="M39" s="105" t="s">
        <v>152</v>
      </c>
      <c r="N39" s="106" t="s">
        <v>179</v>
      </c>
      <c r="P39" s="107">
        <f t="shared" si="0"/>
        <v>44.732142857142854</v>
      </c>
      <c r="Q39" s="12">
        <f>L39/506</f>
        <v>4.950592885375494</v>
      </c>
    </row>
    <row r="40" spans="3:17" ht="12.75">
      <c r="C40" s="85">
        <v>39586</v>
      </c>
      <c r="D40" s="68" t="s">
        <v>15</v>
      </c>
      <c r="E40" s="68" t="s">
        <v>174</v>
      </c>
      <c r="F40" s="68" t="s">
        <v>175</v>
      </c>
      <c r="G40" s="68" t="s">
        <v>176</v>
      </c>
      <c r="H40" s="86" t="s">
        <v>177</v>
      </c>
      <c r="I40" s="86" t="s">
        <v>178</v>
      </c>
      <c r="J40" s="68">
        <v>612</v>
      </c>
      <c r="K40" s="68">
        <v>56</v>
      </c>
      <c r="L40" s="68">
        <v>2672</v>
      </c>
      <c r="M40" s="101" t="s">
        <v>180</v>
      </c>
      <c r="N40" s="87" t="s">
        <v>92</v>
      </c>
      <c r="P40" s="7">
        <f t="shared" si="0"/>
        <v>47.714285714285715</v>
      </c>
      <c r="Q40" s="12">
        <f>L40/540</f>
        <v>4.948148148148148</v>
      </c>
    </row>
    <row r="41" spans="3:17" ht="12.75">
      <c r="C41" s="85" t="s">
        <v>240</v>
      </c>
      <c r="D41" s="68" t="s">
        <v>241</v>
      </c>
      <c r="E41" s="68" t="s">
        <v>7</v>
      </c>
      <c r="F41" s="68" t="s">
        <v>9</v>
      </c>
      <c r="G41" s="68" t="s">
        <v>10</v>
      </c>
      <c r="H41" s="68" t="s">
        <v>243</v>
      </c>
      <c r="I41" s="68" t="s">
        <v>244</v>
      </c>
      <c r="J41" s="68">
        <v>707</v>
      </c>
      <c r="K41" s="68">
        <v>156</v>
      </c>
      <c r="L41" s="68">
        <v>29542</v>
      </c>
      <c r="M41" s="101" t="s">
        <v>242</v>
      </c>
      <c r="N41" s="87" t="s">
        <v>39</v>
      </c>
      <c r="P41" s="7" t="s">
        <v>39</v>
      </c>
      <c r="Q41" s="12" t="s">
        <v>39</v>
      </c>
    </row>
    <row r="42" spans="3:17" ht="12.75">
      <c r="C42" s="85">
        <v>39712</v>
      </c>
      <c r="D42" s="68" t="s">
        <v>15</v>
      </c>
      <c r="E42" s="68" t="s">
        <v>183</v>
      </c>
      <c r="F42" s="68" t="s">
        <v>184</v>
      </c>
      <c r="G42" s="68" t="s">
        <v>185</v>
      </c>
      <c r="H42" s="86" t="s">
        <v>186</v>
      </c>
      <c r="I42" s="86" t="s">
        <v>187</v>
      </c>
      <c r="J42" s="68">
        <v>684</v>
      </c>
      <c r="K42" s="68">
        <v>54</v>
      </c>
      <c r="L42" s="68">
        <v>2595</v>
      </c>
      <c r="M42" s="101" t="s">
        <v>75</v>
      </c>
      <c r="N42" s="87" t="s">
        <v>112</v>
      </c>
      <c r="P42" s="7">
        <f>L42/K42</f>
        <v>48.05555555555556</v>
      </c>
      <c r="Q42" s="12">
        <f>L42/666</f>
        <v>3.8963963963963963</v>
      </c>
    </row>
    <row r="43" spans="3:17" ht="12.75">
      <c r="C43" s="85">
        <v>39740</v>
      </c>
      <c r="D43" s="68" t="s">
        <v>15</v>
      </c>
      <c r="E43" s="68" t="s">
        <v>190</v>
      </c>
      <c r="F43" s="68" t="s">
        <v>191</v>
      </c>
      <c r="G43" s="68" t="s">
        <v>192</v>
      </c>
      <c r="H43" s="68" t="s">
        <v>28</v>
      </c>
      <c r="I43" s="68" t="s">
        <v>193</v>
      </c>
      <c r="J43" s="68">
        <v>431</v>
      </c>
      <c r="K43" s="68">
        <v>40</v>
      </c>
      <c r="L43" s="68">
        <v>1534</v>
      </c>
      <c r="M43" s="101" t="s">
        <v>197</v>
      </c>
      <c r="N43" s="87" t="s">
        <v>198</v>
      </c>
      <c r="P43" s="7">
        <f>L43/K43</f>
        <v>38.35</v>
      </c>
      <c r="Q43" s="12">
        <f>L43/587</f>
        <v>2.6132879045996593</v>
      </c>
    </row>
    <row r="44" spans="3:17" ht="12.75">
      <c r="C44" s="85">
        <v>39768</v>
      </c>
      <c r="D44" s="68" t="s">
        <v>15</v>
      </c>
      <c r="E44" s="68" t="s">
        <v>194</v>
      </c>
      <c r="F44" s="68" t="s">
        <v>195</v>
      </c>
      <c r="G44" s="68" t="s">
        <v>196</v>
      </c>
      <c r="H44" s="68" t="s">
        <v>157</v>
      </c>
      <c r="I44" s="68" t="s">
        <v>156</v>
      </c>
      <c r="J44" s="68">
        <v>512</v>
      </c>
      <c r="K44" s="68">
        <v>62</v>
      </c>
      <c r="L44" s="68">
        <v>1730</v>
      </c>
      <c r="M44" s="101" t="s">
        <v>199</v>
      </c>
      <c r="N44" s="87" t="s">
        <v>200</v>
      </c>
      <c r="P44" s="7">
        <f>L44/K44</f>
        <v>27.903225806451612</v>
      </c>
      <c r="Q44" s="12">
        <f>L44/739</f>
        <v>2.341001353179973</v>
      </c>
    </row>
    <row r="45" spans="3:17" ht="12.75">
      <c r="C45" s="85">
        <v>39803</v>
      </c>
      <c r="D45" s="68" t="s">
        <v>15</v>
      </c>
      <c r="E45" s="68" t="s">
        <v>201</v>
      </c>
      <c r="F45" s="68" t="s">
        <v>202</v>
      </c>
      <c r="G45" s="68" t="s">
        <v>203</v>
      </c>
      <c r="H45" s="68" t="s">
        <v>204</v>
      </c>
      <c r="I45" s="68" t="s">
        <v>205</v>
      </c>
      <c r="J45" s="68">
        <v>272</v>
      </c>
      <c r="K45" s="68">
        <v>51</v>
      </c>
      <c r="L45" s="68">
        <v>1197</v>
      </c>
      <c r="M45" s="101" t="s">
        <v>213</v>
      </c>
      <c r="N45" s="87" t="s">
        <v>212</v>
      </c>
      <c r="P45" s="7">
        <f>L45/K45</f>
        <v>23.470588235294116</v>
      </c>
      <c r="Q45" s="12">
        <f>L45/530</f>
        <v>2.258490566037736</v>
      </c>
    </row>
    <row r="46" spans="3:17" ht="13.5" thickBot="1">
      <c r="C46" s="113">
        <v>39808</v>
      </c>
      <c r="D46" s="112" t="s">
        <v>46</v>
      </c>
      <c r="E46" s="112" t="s">
        <v>11</v>
      </c>
      <c r="F46" s="112" t="s">
        <v>207</v>
      </c>
      <c r="G46" s="112" t="s">
        <v>13</v>
      </c>
      <c r="H46" s="112" t="s">
        <v>157</v>
      </c>
      <c r="I46" s="112" t="s">
        <v>156</v>
      </c>
      <c r="J46" s="112">
        <v>443</v>
      </c>
      <c r="K46" s="112">
        <v>96</v>
      </c>
      <c r="L46" s="112">
        <v>12887</v>
      </c>
      <c r="M46" s="114" t="s">
        <v>206</v>
      </c>
      <c r="N46" s="115" t="s">
        <v>39</v>
      </c>
      <c r="P46" s="7" t="s">
        <v>39</v>
      </c>
      <c r="Q46" s="12" t="s">
        <v>39</v>
      </c>
    </row>
    <row r="47" spans="3:17" ht="12.75">
      <c r="C47" s="116">
        <v>39831</v>
      </c>
      <c r="D47" s="117" t="s">
        <v>15</v>
      </c>
      <c r="E47" s="117" t="s">
        <v>208</v>
      </c>
      <c r="F47" s="117" t="s">
        <v>209</v>
      </c>
      <c r="G47" s="117" t="s">
        <v>27</v>
      </c>
      <c r="H47" s="117" t="s">
        <v>210</v>
      </c>
      <c r="I47" s="117" t="s">
        <v>211</v>
      </c>
      <c r="J47" s="117">
        <v>604</v>
      </c>
      <c r="K47" s="117">
        <v>64</v>
      </c>
      <c r="L47" s="117">
        <v>2124</v>
      </c>
      <c r="M47" s="118" t="s">
        <v>214</v>
      </c>
      <c r="N47" s="119" t="s">
        <v>214</v>
      </c>
      <c r="P47" s="120">
        <f aca="true" t="shared" si="1" ref="P47:P54">L47/K47</f>
        <v>33.1875</v>
      </c>
      <c r="Q47" s="121">
        <f>L47/578</f>
        <v>3.6747404844290656</v>
      </c>
    </row>
    <row r="48" spans="3:17" ht="12.75">
      <c r="C48" s="122">
        <v>39859</v>
      </c>
      <c r="D48" s="123" t="s">
        <v>15</v>
      </c>
      <c r="E48" s="123" t="s">
        <v>215</v>
      </c>
      <c r="F48" s="123" t="s">
        <v>216</v>
      </c>
      <c r="G48" s="123" t="s">
        <v>217</v>
      </c>
      <c r="H48" s="123" t="s">
        <v>103</v>
      </c>
      <c r="I48" s="123" t="s">
        <v>104</v>
      </c>
      <c r="J48" s="123">
        <v>678</v>
      </c>
      <c r="K48" s="123">
        <v>63</v>
      </c>
      <c r="L48" s="123">
        <v>2534</v>
      </c>
      <c r="M48" s="124" t="s">
        <v>218</v>
      </c>
      <c r="N48" s="125" t="s">
        <v>219</v>
      </c>
      <c r="O48" s="126"/>
      <c r="P48" s="7">
        <f t="shared" si="1"/>
        <v>40.22222222222222</v>
      </c>
      <c r="Q48" s="12">
        <f>L48/611</f>
        <v>4.147299509001637</v>
      </c>
    </row>
    <row r="49" spans="3:17" ht="12.75">
      <c r="C49" s="122">
        <v>39887</v>
      </c>
      <c r="D49" s="127" t="s">
        <v>15</v>
      </c>
      <c r="E49" s="127" t="s">
        <v>132</v>
      </c>
      <c r="F49" s="127" t="s">
        <v>220</v>
      </c>
      <c r="G49" s="127" t="s">
        <v>134</v>
      </c>
      <c r="H49" s="127" t="s">
        <v>210</v>
      </c>
      <c r="I49" s="127" t="s">
        <v>211</v>
      </c>
      <c r="J49" s="123">
        <v>574</v>
      </c>
      <c r="K49" s="123">
        <v>66</v>
      </c>
      <c r="L49" s="123">
        <v>2985</v>
      </c>
      <c r="M49" s="128" t="s">
        <v>224</v>
      </c>
      <c r="N49" s="129" t="s">
        <v>223</v>
      </c>
      <c r="O49" s="126"/>
      <c r="P49" s="7">
        <f t="shared" si="1"/>
        <v>45.22727272727273</v>
      </c>
      <c r="Q49" s="12">
        <f>L49/611</f>
        <v>4.885433715220949</v>
      </c>
    </row>
    <row r="50" spans="3:17" ht="12.75">
      <c r="C50" s="122">
        <v>39922</v>
      </c>
      <c r="D50" s="127" t="s">
        <v>15</v>
      </c>
      <c r="E50" s="127" t="s">
        <v>35</v>
      </c>
      <c r="F50" s="127" t="s">
        <v>31</v>
      </c>
      <c r="G50" s="127" t="s">
        <v>32</v>
      </c>
      <c r="H50" s="127" t="s">
        <v>221</v>
      </c>
      <c r="I50" s="127" t="s">
        <v>222</v>
      </c>
      <c r="J50" s="123">
        <v>633</v>
      </c>
      <c r="K50" s="123">
        <v>71</v>
      </c>
      <c r="L50" s="123">
        <v>3870</v>
      </c>
      <c r="M50" s="128" t="s">
        <v>238</v>
      </c>
      <c r="N50" s="129" t="s">
        <v>236</v>
      </c>
      <c r="O50" s="126"/>
      <c r="P50" s="7">
        <f t="shared" si="1"/>
        <v>54.50704225352113</v>
      </c>
      <c r="Q50" s="12">
        <f>L50/659</f>
        <v>5.872534142640364</v>
      </c>
    </row>
    <row r="51" spans="3:17" ht="12.75">
      <c r="C51" s="122">
        <v>39950</v>
      </c>
      <c r="D51" s="127" t="s">
        <v>15</v>
      </c>
      <c r="E51" s="127" t="s">
        <v>225</v>
      </c>
      <c r="F51" s="127" t="s">
        <v>226</v>
      </c>
      <c r="G51" s="127" t="s">
        <v>227</v>
      </c>
      <c r="H51" s="127" t="s">
        <v>71</v>
      </c>
      <c r="I51" s="127" t="s">
        <v>228</v>
      </c>
      <c r="J51" s="123">
        <v>491</v>
      </c>
      <c r="K51" s="123">
        <v>69</v>
      </c>
      <c r="L51" s="123">
        <v>3706</v>
      </c>
      <c r="M51" s="128" t="s">
        <v>237</v>
      </c>
      <c r="N51" s="129" t="s">
        <v>235</v>
      </c>
      <c r="O51" s="126"/>
      <c r="P51" s="7">
        <f t="shared" si="1"/>
        <v>53.710144927536234</v>
      </c>
      <c r="Q51" s="12">
        <f>L51/679</f>
        <v>5.4580265095729015</v>
      </c>
    </row>
    <row r="52" spans="3:17" ht="12.75">
      <c r="C52" s="122">
        <v>39985</v>
      </c>
      <c r="D52" s="127" t="s">
        <v>15</v>
      </c>
      <c r="E52" s="127" t="s">
        <v>229</v>
      </c>
      <c r="F52" s="127" t="s">
        <v>230</v>
      </c>
      <c r="G52" s="127" t="s">
        <v>231</v>
      </c>
      <c r="H52" s="127" t="s">
        <v>232</v>
      </c>
      <c r="I52" s="127" t="s">
        <v>239</v>
      </c>
      <c r="J52" s="123">
        <v>478</v>
      </c>
      <c r="K52" s="123">
        <v>61</v>
      </c>
      <c r="L52" s="123">
        <v>2112</v>
      </c>
      <c r="M52" s="128" t="s">
        <v>233</v>
      </c>
      <c r="N52" s="129" t="s">
        <v>234</v>
      </c>
      <c r="O52" s="126"/>
      <c r="P52" s="7">
        <f t="shared" si="1"/>
        <v>34.622950819672134</v>
      </c>
      <c r="Q52" s="12">
        <f>L52/722</f>
        <v>2.925207756232687</v>
      </c>
    </row>
    <row r="53" spans="3:17" ht="12.75">
      <c r="C53" s="122" t="s">
        <v>245</v>
      </c>
      <c r="D53" s="127" t="s">
        <v>275</v>
      </c>
      <c r="E53" s="127" t="s">
        <v>7</v>
      </c>
      <c r="F53" s="127" t="s">
        <v>9</v>
      </c>
      <c r="G53" s="127" t="s">
        <v>10</v>
      </c>
      <c r="H53" s="127" t="s">
        <v>243</v>
      </c>
      <c r="I53" s="127" t="s">
        <v>244</v>
      </c>
      <c r="J53" s="123">
        <v>707</v>
      </c>
      <c r="K53" s="123" t="s">
        <v>274</v>
      </c>
      <c r="L53" s="123">
        <v>27410</v>
      </c>
      <c r="M53" s="128" t="s">
        <v>249</v>
      </c>
      <c r="N53" s="129" t="s">
        <v>39</v>
      </c>
      <c r="O53" s="126"/>
      <c r="P53" s="7" t="s">
        <v>39</v>
      </c>
      <c r="Q53" s="12" t="s">
        <v>39</v>
      </c>
    </row>
    <row r="54" spans="3:17" ht="12.75">
      <c r="C54" s="122" t="s">
        <v>281</v>
      </c>
      <c r="D54" s="127" t="s">
        <v>276</v>
      </c>
      <c r="E54" s="122" t="s">
        <v>281</v>
      </c>
      <c r="F54" s="122" t="s">
        <v>281</v>
      </c>
      <c r="G54" s="122" t="s">
        <v>281</v>
      </c>
      <c r="H54" s="127" t="s">
        <v>280</v>
      </c>
      <c r="I54" s="127" t="s">
        <v>279</v>
      </c>
      <c r="J54" s="123">
        <v>368</v>
      </c>
      <c r="K54" s="123" t="s">
        <v>277</v>
      </c>
      <c r="L54" s="123">
        <v>6912</v>
      </c>
      <c r="M54" s="128" t="s">
        <v>278</v>
      </c>
      <c r="N54" s="129" t="s">
        <v>39</v>
      </c>
      <c r="O54" s="126"/>
      <c r="P54" s="7" t="s">
        <v>39</v>
      </c>
      <c r="Q54" s="12" t="s">
        <v>39</v>
      </c>
    </row>
    <row r="55" spans="3:17" ht="12.75">
      <c r="C55" s="122">
        <v>40013</v>
      </c>
      <c r="D55" s="127" t="s">
        <v>15</v>
      </c>
      <c r="E55" s="127" t="s">
        <v>246</v>
      </c>
      <c r="F55" s="127" t="s">
        <v>247</v>
      </c>
      <c r="G55" s="127" t="s">
        <v>248</v>
      </c>
      <c r="H55" s="127" t="s">
        <v>186</v>
      </c>
      <c r="I55" s="127" t="s">
        <v>187</v>
      </c>
      <c r="J55" s="123">
        <v>673</v>
      </c>
      <c r="K55" s="123">
        <v>56</v>
      </c>
      <c r="L55" s="123">
        <v>3145</v>
      </c>
      <c r="M55" s="128" t="s">
        <v>76</v>
      </c>
      <c r="N55" s="129" t="s">
        <v>256</v>
      </c>
      <c r="O55" s="126"/>
      <c r="P55" s="7">
        <f>L55/K55</f>
        <v>56.160714285714285</v>
      </c>
      <c r="Q55" s="12">
        <f>L55/680</f>
        <v>4.625</v>
      </c>
    </row>
    <row r="56" spans="3:17" ht="12.75">
      <c r="C56" s="122" t="s">
        <v>250</v>
      </c>
      <c r="D56" s="127" t="s">
        <v>18</v>
      </c>
      <c r="E56" s="127" t="s">
        <v>251</v>
      </c>
      <c r="F56" s="127" t="s">
        <v>252</v>
      </c>
      <c r="G56" s="127" t="s">
        <v>253</v>
      </c>
      <c r="H56" s="127" t="s">
        <v>254</v>
      </c>
      <c r="I56" s="127" t="s">
        <v>255</v>
      </c>
      <c r="J56" s="123">
        <v>794</v>
      </c>
      <c r="K56" s="123" t="s">
        <v>273</v>
      </c>
      <c r="L56" s="123">
        <v>44622</v>
      </c>
      <c r="M56" s="128" t="s">
        <v>272</v>
      </c>
      <c r="N56" s="129" t="s">
        <v>39</v>
      </c>
      <c r="O56" s="126"/>
      <c r="P56" s="7" t="s">
        <v>39</v>
      </c>
      <c r="Q56" s="12" t="s">
        <v>39</v>
      </c>
    </row>
    <row r="57" spans="3:17" ht="12.75">
      <c r="C57" s="122">
        <v>40076</v>
      </c>
      <c r="D57" s="127" t="s">
        <v>15</v>
      </c>
      <c r="E57" s="127" t="s">
        <v>146</v>
      </c>
      <c r="F57" s="127" t="s">
        <v>147</v>
      </c>
      <c r="G57" s="127" t="s">
        <v>257</v>
      </c>
      <c r="H57" s="127" t="s">
        <v>210</v>
      </c>
      <c r="I57" s="127" t="s">
        <v>211</v>
      </c>
      <c r="J57" s="123">
        <v>615</v>
      </c>
      <c r="K57" s="123">
        <v>73</v>
      </c>
      <c r="L57" s="123">
        <v>4800</v>
      </c>
      <c r="M57" s="128" t="s">
        <v>233</v>
      </c>
      <c r="N57" s="129" t="s">
        <v>258</v>
      </c>
      <c r="O57" s="126"/>
      <c r="P57" s="7">
        <f>L57/K57</f>
        <v>65.75342465753425</v>
      </c>
      <c r="Q57" s="12">
        <f>L57/626</f>
        <v>7.667731629392971</v>
      </c>
    </row>
    <row r="58" spans="3:17" ht="12.75">
      <c r="C58" s="122">
        <v>40104</v>
      </c>
      <c r="D58" s="127" t="s">
        <v>15</v>
      </c>
      <c r="E58" s="127" t="s">
        <v>259</v>
      </c>
      <c r="F58" s="127" t="s">
        <v>260</v>
      </c>
      <c r="G58" s="127" t="s">
        <v>261</v>
      </c>
      <c r="H58" s="127" t="s">
        <v>262</v>
      </c>
      <c r="I58" s="127" t="s">
        <v>263</v>
      </c>
      <c r="J58" s="123">
        <v>494</v>
      </c>
      <c r="K58" s="123">
        <v>46</v>
      </c>
      <c r="L58" s="123">
        <v>1136</v>
      </c>
      <c r="M58" s="128" t="s">
        <v>264</v>
      </c>
      <c r="N58" s="129" t="s">
        <v>265</v>
      </c>
      <c r="O58" s="126"/>
      <c r="P58" s="7">
        <f>L58/K58</f>
        <v>24.695652173913043</v>
      </c>
      <c r="Q58" s="12">
        <f>L58/860</f>
        <v>1.3209302325581396</v>
      </c>
    </row>
    <row r="59" spans="3:17" ht="12.75">
      <c r="C59" s="122">
        <v>40132</v>
      </c>
      <c r="D59" s="127" t="s">
        <v>15</v>
      </c>
      <c r="E59" s="127" t="s">
        <v>63</v>
      </c>
      <c r="F59" s="127" t="s">
        <v>64</v>
      </c>
      <c r="G59" s="127" t="s">
        <v>65</v>
      </c>
      <c r="H59" s="127" t="s">
        <v>266</v>
      </c>
      <c r="I59" s="127" t="s">
        <v>267</v>
      </c>
      <c r="J59" s="123">
        <v>555</v>
      </c>
      <c r="K59" s="123">
        <v>79</v>
      </c>
      <c r="L59" s="123">
        <v>3178</v>
      </c>
      <c r="M59" s="128" t="s">
        <v>68</v>
      </c>
      <c r="N59" s="129" t="s">
        <v>265</v>
      </c>
      <c r="O59" s="126"/>
      <c r="P59" s="7">
        <f>L59/K59</f>
        <v>40.22784810126582</v>
      </c>
      <c r="Q59" s="12">
        <f>L59/774</f>
        <v>4.10594315245478</v>
      </c>
    </row>
    <row r="60" spans="3:17" ht="12.75">
      <c r="C60" s="122">
        <v>40167</v>
      </c>
      <c r="D60" s="127" t="s">
        <v>15</v>
      </c>
      <c r="E60" s="127" t="s">
        <v>7</v>
      </c>
      <c r="F60" s="127" t="s">
        <v>9</v>
      </c>
      <c r="G60" s="127" t="s">
        <v>10</v>
      </c>
      <c r="H60" s="127" t="s">
        <v>269</v>
      </c>
      <c r="I60" s="127" t="s">
        <v>270</v>
      </c>
      <c r="J60" s="123">
        <v>564</v>
      </c>
      <c r="K60" s="123">
        <v>63</v>
      </c>
      <c r="L60" s="123">
        <v>1740</v>
      </c>
      <c r="M60" s="128" t="s">
        <v>271</v>
      </c>
      <c r="N60" s="129" t="s">
        <v>268</v>
      </c>
      <c r="O60" s="126"/>
      <c r="P60" s="7">
        <f>L60/K60</f>
        <v>27.61904761904762</v>
      </c>
      <c r="Q60" s="12">
        <f>L60/613</f>
        <v>2.838499184339315</v>
      </c>
    </row>
  </sheetData>
  <sheetProtection/>
  <mergeCells count="9">
    <mergeCell ref="P6:Q6"/>
    <mergeCell ref="N7:N8"/>
    <mergeCell ref="M7:M8"/>
    <mergeCell ref="C7:C8"/>
    <mergeCell ref="H7:J7"/>
    <mergeCell ref="L7:L8"/>
    <mergeCell ref="D7:D8"/>
    <mergeCell ref="K7:K8"/>
    <mergeCell ref="E7:G7"/>
  </mergeCells>
  <printOptions/>
  <pageMargins left="0.787401575" right="0.787401575" top="0.984251969" bottom="0.984251969" header="0.4921259845" footer="0.4921259845"/>
  <pageSetup orientation="portrait" paperSize="9" r:id="rId3"/>
  <ignoredErrors>
    <ignoredError sqref="M15:M16 N15 M26 M35:M36 M13" twoDigitTextYear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Čestmír Mílek</cp:lastModifiedBy>
  <dcterms:created xsi:type="dcterms:W3CDTF">2005-09-19T06:20:30Z</dcterms:created>
  <dcterms:modified xsi:type="dcterms:W3CDTF">2009-12-20T17:02:39Z</dcterms:modified>
  <cp:category/>
  <cp:version/>
  <cp:contentType/>
  <cp:contentStatus/>
</cp:coreProperties>
</file>